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FS-10\Drwho\WPU\Web\Content\02-Reports-publication\IHW\227\"/>
    </mc:Choice>
  </mc:AlternateContent>
  <bookViews>
    <workbookView xWindow="0" yWindow="0" windowWidth="25200" windowHeight="11715"/>
  </bookViews>
  <sheets>
    <sheet name="Contents" sheetId="1" r:id="rId1"/>
    <sheet name="Explanatory notes" sheetId="2" r:id="rId2"/>
    <sheet name="Table S4.1" sheetId="3" r:id="rId3"/>
    <sheet name="Table S4.2" sheetId="4" r:id="rId4"/>
    <sheet name="Table S4.3" sheetId="5" r:id="rId5"/>
    <sheet name="Table S4.4" sheetId="6" r:id="rId6"/>
  </sheets>
  <calcPr calcId="162913"/>
</workbook>
</file>

<file path=xl/calcChain.xml><?xml version="1.0" encoding="utf-8"?>
<calcChain xmlns="http://schemas.openxmlformats.org/spreadsheetml/2006/main">
  <c r="A215" i="2" l="1"/>
  <c r="A214" i="2"/>
  <c r="A213" i="2"/>
  <c r="A212" i="2"/>
  <c r="A211" i="2"/>
  <c r="A210" i="2"/>
  <c r="A209" i="2"/>
  <c r="A208" i="2"/>
  <c r="A207" i="2"/>
  <c r="A206" i="2"/>
  <c r="A205" i="2"/>
  <c r="A204" i="2"/>
  <c r="A203" i="2"/>
  <c r="A202" i="2"/>
  <c r="A201" i="2"/>
  <c r="A200" i="2"/>
  <c r="A199" i="2"/>
  <c r="A198" i="2"/>
  <c r="A197" i="2"/>
  <c r="A196" i="2"/>
  <c r="A195" i="2"/>
  <c r="A194" i="2"/>
  <c r="A193" i="2"/>
  <c r="A192" i="2"/>
  <c r="A191" i="2"/>
  <c r="A4" i="2"/>
  <c r="A23" i="1"/>
  <c r="A22" i="1"/>
  <c r="A21" i="1"/>
  <c r="A20" i="1"/>
</calcChain>
</file>

<file path=xl/sharedStrings.xml><?xml version="1.0" encoding="utf-8"?>
<sst xmlns="http://schemas.openxmlformats.org/spreadsheetml/2006/main" count="699" uniqueCount="301">
  <si>
    <t/>
  </si>
  <si>
    <t>Table of contents</t>
  </si>
  <si>
    <t>These tables supplement the web report, Indigenous primary health care: results from the OSR and nKPI collections.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</si>
  <si>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</si>
  <si>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</si>
  <si>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Explanatory notes</t>
  </si>
  <si>
    <t>For full data quality issues please see:</t>
  </si>
  <si>
    <r>
      <rPr>
        <b/>
        <sz val="10"/>
        <color rgb="FF000000"/>
        <rFont val="Palatino Linotype"/>
        <family val="1"/>
      </rPr>
      <t>Number of organsations included in analysis, by indicator, June 2017–December 2019</t>
    </r>
  </si>
  <si>
    <t>Indicator</t>
  </si>
  <si>
    <t>June 2017</t>
  </si>
  <si>
    <t>December 2017</t>
  </si>
  <si>
    <t>June 2018</t>
  </si>
  <si>
    <t>December 2018</t>
  </si>
  <si>
    <t>June 2019</t>
  </si>
  <si>
    <t>December 2019</t>
  </si>
  <si>
    <r>
      <rPr>
        <b/>
        <sz val="8"/>
        <color rgb="FF000000"/>
        <rFont val="Arial"/>
        <family val="2"/>
      </rPr>
      <t>PI13:</t>
    </r>
    <r>
      <rPr>
        <sz val="8"/>
        <color rgb="FF000000"/>
        <rFont val="Arial"/>
        <family val="2"/>
      </rPr>
      <t> Antenatal visit timing</t>
    </r>
  </si>
  <si>
    <r>
      <rPr>
        <b/>
        <sz val="8"/>
        <color rgb="FF000000"/>
        <rFont val="Arial"/>
        <family val="2"/>
      </rPr>
      <t>PI01:</t>
    </r>
    <r>
      <rPr>
        <sz val="8"/>
        <color rgb="FF000000"/>
        <rFont val="Arial"/>
        <family val="2"/>
      </rPr>
      <t> Birthweight recorded</t>
    </r>
  </si>
  <si>
    <r>
      <rPr>
        <b/>
        <sz val="8"/>
        <color rgb="FF000000"/>
        <rFont val="Arial"/>
        <family val="2"/>
      </rPr>
      <t>PI02:</t>
    </r>
    <r>
      <rPr>
        <sz val="8"/>
        <color rgb="FF000000"/>
        <rFont val="Arial"/>
        <family val="2"/>
      </rPr>
      <t> Birthweight result</t>
    </r>
  </si>
  <si>
    <r>
      <rPr>
        <b/>
        <sz val="8"/>
        <color rgb="FF000000"/>
        <rFont val="Arial"/>
        <family val="2"/>
      </rPr>
      <t>PI11:</t>
    </r>
    <r>
      <rPr>
        <sz val="8"/>
        <color rgb="FF000000"/>
        <rFont val="Arial"/>
        <family val="2"/>
      </rPr>
      <t> Smoking status of women who gave birth in the previous 12 months</t>
    </r>
  </si>
  <si>
    <r>
      <rPr>
        <b/>
        <sz val="8"/>
        <color rgb="FF000000"/>
        <rFont val="Arial"/>
        <family val="2"/>
      </rPr>
      <t>PI04:</t>
    </r>
    <r>
      <rPr>
        <sz val="8"/>
        <color rgb="FF000000"/>
        <rFont val="Arial"/>
        <family val="2"/>
      </rPr>
      <t> Children fully immunised—aged 12–24 months</t>
    </r>
  </si>
  <si>
    <r>
      <rPr>
        <b/>
        <sz val="8"/>
        <color rgb="FF000000"/>
        <rFont val="Arial"/>
        <family val="2"/>
      </rPr>
      <t>PI04:</t>
    </r>
    <r>
      <rPr>
        <sz val="8"/>
        <color rgb="FF000000"/>
        <rFont val="Arial"/>
        <family val="2"/>
      </rPr>
      <t> Children fully immunised—aged 24–36 months</t>
    </r>
  </si>
  <si>
    <r>
      <rPr>
        <b/>
        <sz val="8"/>
        <color rgb="FF000000"/>
        <rFont val="Arial"/>
        <family val="2"/>
      </rPr>
      <t>PI04:</t>
    </r>
    <r>
      <rPr>
        <sz val="8"/>
        <color rgb="FF000000"/>
        <rFont val="Arial"/>
        <family val="2"/>
      </rPr>
      <t> Children fully immunised—aged 60–72 months</t>
    </r>
  </si>
  <si>
    <r>
      <rPr>
        <b/>
        <sz val="8"/>
        <color rgb="FF000000"/>
        <rFont val="Arial"/>
        <family val="2"/>
      </rPr>
      <t>PI03:</t>
    </r>
    <r>
      <rPr>
        <sz val="8"/>
        <color rgb="FF000000"/>
        <rFont val="Arial"/>
        <family val="2"/>
      </rPr>
      <t> MBS health assessment—aged 0–4</t>
    </r>
  </si>
  <si>
    <r>
      <rPr>
        <b/>
        <sz val="8"/>
        <color rgb="FF000000"/>
        <rFont val="Arial"/>
        <family val="2"/>
      </rPr>
      <t>PI09:</t>
    </r>
    <r>
      <rPr>
        <sz val="8"/>
        <color rgb="FF000000"/>
        <rFont val="Arial"/>
        <family val="2"/>
      </rPr>
      <t> Smoking status recorded</t>
    </r>
  </si>
  <si>
    <r>
      <rPr>
        <b/>
        <sz val="8"/>
        <color rgb="FF000000"/>
        <rFont val="Arial"/>
        <family val="2"/>
      </rPr>
      <t>PI10:</t>
    </r>
    <r>
      <rPr>
        <sz val="8"/>
        <color rgb="FF000000"/>
        <rFont val="Arial"/>
        <family val="2"/>
      </rPr>
      <t> Smoking status result</t>
    </r>
  </si>
  <si>
    <r>
      <rPr>
        <b/>
        <sz val="8"/>
        <color rgb="FF000000"/>
        <rFont val="Arial"/>
        <family val="2"/>
      </rPr>
      <t>PI16:</t>
    </r>
    <r>
      <rPr>
        <sz val="8"/>
        <color rgb="FF000000"/>
        <rFont val="Arial"/>
        <family val="2"/>
      </rPr>
      <t> Alcohol consumption recorded</t>
    </r>
  </si>
  <si>
    <r>
      <rPr>
        <b/>
        <sz val="8"/>
        <color rgb="FF000000"/>
        <rFont val="Arial"/>
        <family val="2"/>
      </rPr>
      <t>PI17:</t>
    </r>
    <r>
      <rPr>
        <sz val="8"/>
        <color rgb="FF000000"/>
        <rFont val="Arial"/>
        <family val="2"/>
      </rPr>
      <t> AUDIT-C result</t>
    </r>
  </si>
  <si>
    <r>
      <rPr>
        <b/>
        <sz val="8"/>
        <color rgb="FF000000"/>
        <rFont val="Arial"/>
        <family val="2"/>
      </rPr>
      <t>PI03:</t>
    </r>
    <r>
      <rPr>
        <sz val="8"/>
        <color rgb="FF000000"/>
        <rFont val="Arial"/>
        <family val="2"/>
      </rPr>
      <t> MBS health assessment—aged 25 and over</t>
    </r>
  </si>
  <si>
    <r>
      <rPr>
        <b/>
        <sz val="8"/>
        <color rgb="FF000000"/>
        <rFont val="Arial"/>
        <family val="2"/>
      </rPr>
      <t>PI20:</t>
    </r>
    <r>
      <rPr>
        <sz val="8"/>
        <color rgb="FF000000"/>
        <rFont val="Arial"/>
        <family val="2"/>
      </rPr>
      <t> CVD Risk factors recorded</t>
    </r>
  </si>
  <si>
    <r>
      <rPr>
        <b/>
        <sz val="8"/>
        <color rgb="FF000000"/>
        <rFont val="Arial"/>
        <family val="2"/>
      </rPr>
      <t>PI21:</t>
    </r>
    <r>
      <rPr>
        <sz val="8"/>
        <color rgb="FF000000"/>
        <rFont val="Arial"/>
        <family val="2"/>
      </rPr>
      <t> CVD risk assessment result</t>
    </r>
  </si>
  <si>
    <r>
      <rPr>
        <b/>
        <sz val="8"/>
        <color rgb="FF000000"/>
        <rFont val="Arial"/>
        <family val="2"/>
      </rPr>
      <t>PI22:</t>
    </r>
    <r>
      <rPr>
        <sz val="8"/>
        <color rgb="FF000000"/>
        <rFont val="Arial"/>
        <family val="2"/>
      </rPr>
      <t> Cervical screening</t>
    </r>
  </si>
  <si>
    <r>
      <rPr>
        <b/>
        <sz val="8"/>
        <color rgb="FF000000"/>
        <rFont val="Arial"/>
        <family val="2"/>
      </rPr>
      <t>PI14:</t>
    </r>
    <r>
      <rPr>
        <sz val="8"/>
        <color rgb="FF000000"/>
        <rFont val="Arial"/>
        <family val="2"/>
      </rPr>
      <t> Immunised against influenza—clients aged 50 and over</t>
    </r>
  </si>
  <si>
    <r>
      <rPr>
        <b/>
        <sz val="8"/>
        <color rgb="FF000000"/>
        <rFont val="Arial"/>
        <family val="2"/>
      </rPr>
      <t>PI12:</t>
    </r>
    <r>
      <rPr>
        <sz val="8"/>
        <color rgb="FF000000"/>
        <rFont val="Arial"/>
        <family val="2"/>
      </rPr>
      <t> BMI result</t>
    </r>
  </si>
  <si>
    <r>
      <rPr>
        <b/>
        <sz val="8"/>
        <color rgb="FF000000"/>
        <rFont val="Arial"/>
        <family val="2"/>
      </rPr>
      <t>PI07:</t>
    </r>
    <r>
      <rPr>
        <sz val="8"/>
        <color rgb="FF000000"/>
        <rFont val="Arial"/>
        <family val="2"/>
      </rPr>
      <t> General Practitioner Management Plan—clients with type 2 diabetes</t>
    </r>
  </si>
  <si>
    <r>
      <rPr>
        <b/>
        <sz val="8"/>
        <color rgb="FF000000"/>
        <rFont val="Arial"/>
        <family val="2"/>
      </rPr>
      <t>PI08:</t>
    </r>
    <r>
      <rPr>
        <sz val="8"/>
        <color rgb="FF000000"/>
        <rFont val="Arial"/>
        <family val="2"/>
      </rPr>
      <t> Team Care Arrangement—clients with type 2 diabetes</t>
    </r>
  </si>
  <si>
    <r>
      <rPr>
        <b/>
        <sz val="8"/>
        <color rgb="FF000000"/>
        <rFont val="Arial"/>
        <family val="2"/>
      </rPr>
      <t>PI23:</t>
    </r>
    <r>
      <rPr>
        <sz val="8"/>
        <color rgb="FF000000"/>
        <rFont val="Arial"/>
        <family val="2"/>
      </rPr>
      <t> Blood pressure recorded—clients with type 2 diabetes</t>
    </r>
  </si>
  <si>
    <r>
      <rPr>
        <b/>
        <sz val="8"/>
        <color rgb="FF000000"/>
        <rFont val="Arial"/>
        <family val="2"/>
      </rPr>
      <t>PI24:</t>
    </r>
    <r>
      <rPr>
        <sz val="8"/>
        <color rgb="FF000000"/>
        <rFont val="Arial"/>
        <family val="2"/>
      </rPr>
      <t> Blood pressure 130/80 mmHg or less—clients with type 2 diabetes</t>
    </r>
  </si>
  <si>
    <r>
      <rPr>
        <b/>
        <sz val="8"/>
        <color rgb="FF000000"/>
        <rFont val="Arial"/>
        <family val="2"/>
      </rPr>
      <t>PI05:</t>
    </r>
    <r>
      <rPr>
        <sz val="8"/>
        <color rgb="FF000000"/>
        <rFont val="Arial"/>
        <family val="2"/>
      </rPr>
      <t> HbA1c result recorded</t>
    </r>
  </si>
  <si>
    <r>
      <rPr>
        <b/>
        <sz val="8"/>
        <color rgb="FF000000"/>
        <rFont val="Arial"/>
        <family val="2"/>
      </rPr>
      <t>PI06:</t>
    </r>
    <r>
      <rPr>
        <sz val="8"/>
        <color rgb="FF000000"/>
        <rFont val="Arial"/>
        <family val="2"/>
      </rPr>
      <t> HbA1c result—clients with type 2 diabetes</t>
    </r>
  </si>
  <si>
    <r>
      <rPr>
        <b/>
        <sz val="8"/>
        <color rgb="FF000000"/>
        <rFont val="Arial"/>
        <family val="2"/>
      </rPr>
      <t>PI18:</t>
    </r>
    <r>
      <rPr>
        <sz val="8"/>
        <color rgb="FF000000"/>
        <rFont val="Arial"/>
        <family val="2"/>
      </rPr>
      <t> Kidney function test—clients with Type 2 diabetes</t>
    </r>
  </si>
  <si>
    <t>n.p.</t>
  </si>
  <si>
    <r>
      <rPr>
        <b/>
        <sz val="8"/>
        <color rgb="FF000000"/>
        <rFont val="Arial"/>
        <family val="2"/>
      </rPr>
      <t>PI18:</t>
    </r>
    <r>
      <rPr>
        <sz val="8"/>
        <color rgb="FF000000"/>
        <rFont val="Arial"/>
        <family val="2"/>
      </rPr>
      <t> Kidney function test—clients with CVD</t>
    </r>
  </si>
  <si>
    <r>
      <rPr>
        <b/>
        <sz val="8"/>
        <color rgb="FF000000"/>
        <rFont val="Arial"/>
        <family val="2"/>
      </rPr>
      <t>PI19:</t>
    </r>
    <r>
      <rPr>
        <sz val="8"/>
        <color rgb="FF000000"/>
        <rFont val="Arial"/>
        <family val="2"/>
      </rPr>
      <t> eGFR test results—clients with Type 2 diabetes</t>
    </r>
  </si>
  <si>
    <r>
      <rPr>
        <b/>
        <sz val="8"/>
        <color rgb="FF000000"/>
        <rFont val="Arial"/>
        <family val="2"/>
      </rPr>
      <t>PI19:</t>
    </r>
    <r>
      <rPr>
        <sz val="8"/>
        <color rgb="FF000000"/>
        <rFont val="Arial"/>
        <family val="2"/>
      </rPr>
      <t> eGFR test results—clients with CVD</t>
    </r>
  </si>
  <si>
    <r>
      <rPr>
        <b/>
        <sz val="8"/>
        <color rgb="FF000000"/>
        <rFont val="Arial"/>
        <family val="2"/>
      </rPr>
      <t>PI19:</t>
    </r>
    <r>
      <rPr>
        <sz val="8"/>
        <color rgb="FF000000"/>
        <rFont val="Arial"/>
        <family val="2"/>
      </rPr>
      <t> ACR test results of clients with: Type 2 diabetes</t>
    </r>
  </si>
  <si>
    <r>
      <rPr>
        <b/>
        <sz val="8"/>
        <color rgb="FF000000"/>
        <rFont val="Arial"/>
        <family val="2"/>
      </rPr>
      <t>PI15:</t>
    </r>
    <r>
      <rPr>
        <sz val="8"/>
        <color rgb="FF000000"/>
        <rFont val="Arial"/>
        <family val="2"/>
      </rPr>
      <t> Immunised against influenza—clients with Type 2 diabetes</t>
    </r>
  </si>
  <si>
    <r>
      <rPr>
        <b/>
        <sz val="8"/>
        <color rgb="FF000000"/>
        <rFont val="Arial"/>
        <family val="2"/>
      </rPr>
      <t>PI15:</t>
    </r>
    <r>
      <rPr>
        <sz val="8"/>
        <color rgb="FF000000"/>
        <rFont val="Arial"/>
        <family val="2"/>
      </rPr>
      <t> Immunised against influenza—clients with COPD</t>
    </r>
  </si>
  <si>
    <r>
      <t> </t>
    </r>
    <r>
      <rPr>
        <i/>
        <sz val="7"/>
        <color rgb="FF000000"/>
        <rFont val="Arial"/>
        <family val="2"/>
      </rPr>
      <t>Source: </t>
    </r>
    <r>
      <rPr>
        <sz val="7"/>
        <color rgb="FF000000"/>
        <rFont val="Arial"/>
        <family val="2"/>
      </rPr>
      <t>AIHW nKPI data collection.</t>
    </r>
  </si>
  <si>
    <r>
      <rPr>
        <b/>
        <sz val="11"/>
        <color rgb="FF000000"/>
        <rFont val="Arial"/>
        <family val="2"/>
      </rPr>
      <t>Things to consider when interpreting the data</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</si>
  <si>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</si>
  <si>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</si>
  <si>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</si>
  <si>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</si>
  <si>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1"/>
        <color rgb="FF000000"/>
        <rFont val="Arial"/>
        <family val="2"/>
      </rPr>
      <t>Babies’ records</t>
    </r>
    <r>
      <rPr>
        <sz val="11"/>
        <color rgb="FF000000"/>
        <rFont val="Arial"/>
        <family val="2"/>
      </rPr>
      <t> (rather than mothers’ records) are the specified source of data for indicators on birthweight</t>
    </r>
  </si>
  <si>
    <t>recorded and results. But data from organisations using MMEx source this information from the mother’s</t>
  </si>
  <si>
    <t>records (DMA 2017). The impact of this on results has not been quantified. The standard nKPI Indigenous</t>
  </si>
  <si>
    <t>regular client definition does not apply to these indicators—the baby is considered a client and counted</t>
  </si>
  <si>
    <t>in the nKPIs even if they attended only once, and their parents are not regular clients of the organisation.</t>
  </si>
  <si>
    <t>This might lead to the inclusion of babies who visited the organisation purely for acute care, and whose</t>
  </si>
  <si>
    <t>carers might not have been able to confirm birthweight.</t>
  </si>
  <si>
    <r>
      <rPr>
        <b/>
        <sz val="11"/>
        <color rgb="FF000000"/>
        <rFont val="Arial"/>
        <family val="2"/>
      </rPr>
      <t>Multiple births</t>
    </r>
    <r>
      <rPr>
        <sz val="11"/>
        <color rgb="FF000000"/>
        <rFont val="Arial"/>
        <family val="2"/>
      </rPr>
      <t> should not be included in birthweight results, as babies born as part of multiple births are more</t>
    </r>
  </si>
  <si>
    <t>likely to have a lower birthweight. But Medical Director and Communicare do not exclude multiple births, as</t>
  </si>
  <si>
    <t>this information is not captured in the baby’s record. Nor do Medical Director and Communicare exclude babies</t>
  </si>
  <si>
    <t>with ‘unknown gestational age’ from the low birthweight indicator (DMA 2017). Although this finding was not</t>
  </si>
  <si>
    <t>expected to significantly affect the nKPIs, it is possible it might inflate the proportion of low birthweight</t>
  </si>
  <si>
    <t>babies recorded in the data.</t>
  </si>
  <si>
    <r>
      <rPr>
        <b/>
        <sz val="11"/>
        <color rgb="FF000000"/>
        <rFont val="Arial"/>
        <family val="2"/>
      </rPr>
      <t>Babies’ birthweight and antenatal visits</t>
    </r>
    <r>
      <rPr>
        <sz val="11"/>
        <color rgb="FF000000"/>
        <rFont val="Arial"/>
        <family val="2"/>
      </rPr>
      <t> data might be underestimated, as results for Northern Territory</t>
    </r>
  </si>
  <si>
    <t>Government organisations were provided by the Northern Territory Government Midwifery Group Practice, but not</t>
  </si>
  <si>
    <t>entered as having occurred at the client’s usual health centre. This was rectified for some Northern Territory</t>
  </si>
  <si>
    <t>Government organisations in December 2017 but may affect some data included in this report.</t>
  </si>
  <si>
    <r>
      <rPr>
        <b/>
        <sz val="11"/>
        <color rgb="FF000000"/>
        <rFont val="Arial"/>
        <family val="2"/>
      </rPr>
      <t>Antenatal visits</t>
    </r>
    <r>
      <rPr>
        <sz val="11"/>
        <color rgb="FF000000"/>
        <rFont val="Arial"/>
        <family val="2"/>
      </rPr>
      <t> data for organisations using Communicare and Medical Director may have been affected by data</t>
    </r>
  </si>
  <si>
    <t>extraction issues related to the recording of the categories No visit recorded’ and ‘Timing of visit not recorded’.</t>
  </si>
  <si>
    <t>The issue was identified in data for June 2017, December 2017 and June 2018. Further information is provided in</t>
  </si>
  <si>
    <t>Chapter 2 of the AIHW (2018) report National Key Performance Indicators for Aboriginal and Torres Strait Islander</t>
  </si>
  <si>
    <t>primary health care: results for 2017.</t>
  </si>
  <si>
    <r>
      <rPr>
        <b/>
        <sz val="11"/>
        <color rgb="FF000000"/>
        <rFont val="Arial"/>
        <family val="2"/>
      </rPr>
      <t>MBS items</t>
    </r>
    <r>
      <rPr>
        <sz val="11"/>
        <color rgb="FF000000"/>
        <rFont val="Arial"/>
        <family val="2"/>
      </rPr>
      <t> are not claimed by all organisations, either because they do not have a general practitioner (GP) present,</t>
    </r>
  </si>
  <si>
    <t>they are not eligible to claim them, or they choose not to do so. As a result, the indicators based on MBS items</t>
  </si>
  <si>
    <t>might not reflect all related health care activities carried out in an organisation. These indicators include MBS</t>
  </si>
  <si>
    <t>health assessment (item 715) for children aged 0–4. In the case of child health checks, children may receive</t>
  </si>
  <si>
    <t>comprehensive health checks provided within a model of care that does not suit or allow for the check to be claimed</t>
  </si>
  <si>
    <t>as an MBS item. MBS health checks are counted in Communicare at a point in the process before its submission. Only</t>
  </si>
  <si>
    <t>claims explicitly discarded after a rejection are subsequently excluded (DMA 2017). The impact of this has not been</t>
  </si>
  <si>
    <t>quantified.</t>
  </si>
  <si>
    <r>
      <rPr>
        <b/>
        <sz val="11"/>
        <color rgb="FF000000"/>
        <rFont val="Arial"/>
        <family val="2"/>
      </rPr>
      <t>GP availability</t>
    </r>
    <r>
      <rPr>
        <sz val="11"/>
        <color rgb="FF000000"/>
        <rFont val="Arial"/>
        <family val="2"/>
      </rPr>
      <t> might be limited in some areas, and have an impact on the results reported by organisations. For</t>
    </r>
  </si>
  <si>
    <t>example, limited GP availability might affect an organisation being able to claim MBS items (child and adult health</t>
  </si>
  <si>
    <t>checks, GPMPs, and TCAs).</t>
  </si>
  <si>
    <r>
      <rPr>
        <b/>
        <sz val="11"/>
        <color rgb="FF000000"/>
        <rFont val="Arial"/>
        <family val="2"/>
      </rPr>
      <t>Shared care arrangements</t>
    </r>
    <r>
      <rPr>
        <sz val="11"/>
        <color rgb="FF000000"/>
        <rFont val="Arial"/>
        <family val="2"/>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</si>
  <si>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</si>
  <si>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such as birthweight</t>
  </si>
  <si>
    <t>results and antenatal care. Similarly, it will be difficult for organisations to obtain information on their regular</t>
  </si>
  <si>
    <t>clients who may choose to receive cervical screening elsewhere.</t>
  </si>
  <si>
    <r>
      <rPr>
        <b/>
        <sz val="11"/>
        <color rgb="FF000000"/>
        <rFont val="Arial"/>
        <family val="2"/>
      </rPr>
      <t>Smoking status categories</t>
    </r>
    <r>
      <rPr>
        <sz val="11"/>
        <color rgb="FF000000"/>
        <rFont val="Arial"/>
        <family val="2"/>
      </rPr>
      <t> are not yet fully agreed. For example, there is not yet universally accepted guidance on how</t>
    </r>
  </si>
  <si>
    <t>long a person needs to have quit smoking to be considered an ex-smoker rather than a smoker. An increased number of</t>
  </si>
  <si>
    <t>types of ex-smokers might improve data quality, and lead to more frequent updating of clients’ records.</t>
  </si>
  <si>
    <r>
      <rPr>
        <b/>
        <sz val="11"/>
        <color rgb="FF000000"/>
        <rFont val="Arial"/>
        <family val="2"/>
      </rPr>
      <t>Smoking status of women who gave birth in the previous 12 months</t>
    </r>
    <r>
      <rPr>
        <sz val="11"/>
        <color rgb="FF000000"/>
        <rFont val="Arial"/>
        <family val="2"/>
      </rPr>
      <t> records smoking status during pregnancy</t>
    </r>
  </si>
  <si>
    <t>retrospectively, and the information is updated only when women’s smoking status category is changed. As such, this</t>
  </si>
  <si>
    <t>indicator is a proxy for smoking during pregnancy.</t>
  </si>
  <si>
    <r>
      <rPr>
        <b/>
        <sz val="11"/>
        <color rgb="FF000000"/>
        <rFont val="Arial"/>
        <family val="2"/>
      </rPr>
      <t>Data extraction for Northern Territory Government organisations</t>
    </r>
    <r>
      <rPr>
        <sz val="11"/>
        <color rgb="FF000000"/>
        <rFont val="Arial"/>
        <family val="2"/>
      </rPr>
      <t> excludes measurements or tests conducted</t>
    </r>
  </si>
  <si>
    <t>outside an individual organisation since December 2015, so results might be an underestimate for PI03: MBS health</t>
  </si>
  <si>
    <t>assessment—aged 0–4, PI09: Smoking status recorded, PI16: Alcohol consumption status recorded, and PI22: Cervical</t>
  </si>
  <si>
    <t>screening, PI05: HbA1c result recorded, PI07: GPMP, PI08: TCA, PI14: Immunised against influenza—aged 50 and over,</t>
  </si>
  <si>
    <t>PI15: Immunised against influenza—clients with type 2 diabetes or COPD, PI23: Blood pressure result</t>
  </si>
  <si>
    <t>recorded—clients with type 2 diabetes.</t>
  </si>
  <si>
    <r>
      <rPr>
        <b/>
        <sz val="11"/>
        <color rgb="FF000000"/>
        <rFont val="Arial"/>
        <family val="2"/>
      </rPr>
      <t>Child immunisation</t>
    </r>
    <r>
      <rPr>
        <sz val="11"/>
        <color rgb="FF000000"/>
        <rFont val="Arial"/>
        <family val="2"/>
      </rPr>
      <t> data for the nKPI collection indicates that primary health care records are capturing far fewer cases of</t>
    </r>
  </si>
  <si>
    <t>fully immunised Indigenous children than Australian Immunisation Register (AIR) data. nKPI data may therefore be an</t>
  </si>
  <si>
    <t>underestimate.</t>
  </si>
  <si>
    <r>
      <rPr>
        <b/>
        <sz val="11"/>
        <color rgb="FF000000"/>
        <rFont val="Arial"/>
        <family val="2"/>
      </rPr>
      <t>Small denominators</t>
    </r>
    <r>
      <rPr>
        <sz val="11"/>
        <color rgb="FF000000"/>
        <rFont val="Arial"/>
        <family val="2"/>
      </rPr>
      <t> can cause fluctuations in the data over time, therefore results should be interpreted with caution. For</t>
    </r>
  </si>
  <si>
    <t>maternal and child health indicators, 9%–54% of organisations contributing to these indicators had denominators of</t>
  </si>
  <si>
    <t>fewer than 20 clients. For preventative health indicators, 0%–32% of organisations contributing to these indicators</t>
  </si>
  <si>
    <t>had denominators of fewer than 20 clients. For chronic disease management indicators 8%–78% of organisations had</t>
  </si>
  <si>
    <t>denominators of fewer than 20 Indigenous regular clients.</t>
  </si>
  <si>
    <r>
      <rPr>
        <b/>
        <sz val="11"/>
        <color rgb="FF000000"/>
        <rFont val="Arial"/>
        <family val="2"/>
      </rPr>
      <t>Influenza vaccination</t>
    </r>
    <r>
      <rPr>
        <sz val="11"/>
        <color rgb="FF000000"/>
        <rFont val="Arial"/>
        <family val="2"/>
      </rPr>
      <t> does not include clients who are offered a vaccination, but refuse. Also,</t>
    </r>
  </si>
  <si>
    <t>organisations might not have records of immunisations that occurred at other places, such as workplaces.</t>
  </si>
  <si>
    <r>
      <rPr>
        <b/>
        <sz val="11"/>
        <color rgb="FF000000"/>
        <rFont val="Arial"/>
        <family val="2"/>
      </rPr>
      <t>Time-stamped records</t>
    </r>
    <r>
      <rPr>
        <sz val="11"/>
        <color rgb="FF000000"/>
        <rFont val="Arial"/>
        <family val="2"/>
      </rPr>
      <t> normally ensure that a record or activity is fairly recent. But the smoking status recorded,</t>
    </r>
  </si>
  <si>
    <t>smoking status result, and alcohol consumption indicators are based on the most recent record for the client (that</t>
  </si>
  <si>
    <t>is, treated as having been updated in the previous 2 years), regardless of how old that record is. As a result, the</t>
  </si>
  <si>
    <t>indicator might not reflect the current smoking or alcohol consumption status of the Indigenous regular client</t>
  </si>
  <si>
    <t>population, unless the data have been collected recently for all or most clients.</t>
  </si>
  <si>
    <r>
      <rPr>
        <b/>
        <sz val="11"/>
        <color rgb="FF000000"/>
        <rFont val="Arial"/>
        <family val="2"/>
      </rPr>
      <t>Differential BMI testing</t>
    </r>
    <r>
      <rPr>
        <sz val="11"/>
        <color rgb="FF000000"/>
        <rFont val="Arial"/>
        <family val="2"/>
      </rPr>
      <t> might occur in some organisations where BMI might be more likely to be measured in</t>
    </r>
  </si>
  <si>
    <t>clients who look underweight, overweight, or obese. This would result in the proportion of overweight or obese</t>
  </si>
  <si>
    <t>Indigenous regular clients being higher than it actually is.</t>
  </si>
  <si>
    <r>
      <rPr>
        <b/>
        <sz val="11"/>
        <color rgb="FF000000"/>
        <rFont val="Arial"/>
        <family val="2"/>
      </rPr>
      <t>Recording of alcohol consumption status</t>
    </r>
    <r>
      <rPr>
        <sz val="11"/>
        <color rgb="FF000000"/>
        <rFont val="Arial"/>
        <family val="2"/>
      </rPr>
      <t>  (PI16) is not restricted to a particular test or format for this indicator.</t>
    </r>
  </si>
  <si>
    <t>Organisations can use tests such as AUDIT or AUDIT-C, or simply record whether or not the client consumes alcohol.</t>
  </si>
  <si>
    <t>However, for the indicator on AUDIT-C results (PI17), only AUDIT-C results are included. This means that, for some</t>
  </si>
  <si>
    <t>services, test results in PI17 are a subset of the tests reporting in PI16.</t>
  </si>
  <si>
    <r>
      <rPr>
        <b/>
        <sz val="11"/>
        <color rgb="FF000000"/>
        <rFont val="Arial"/>
        <family val="2"/>
      </rPr>
      <t>CVD risk factors</t>
    </r>
    <r>
      <rPr>
        <sz val="11"/>
        <color rgb="FF000000"/>
        <rFont val="Arial"/>
        <family val="2"/>
      </rPr>
      <t> assessment requires information on diabetes status. For the June 2017 collection, MMEx restricted</t>
    </r>
  </si>
  <si>
    <t>the count of clients with all the necessary risk factor information (that is, the numerator) to clients with a type</t>
  </si>
  <si>
    <t>2 diabetes diagnosis, leading to an under-count for this indicator. MMEx results for June 2017 are excluded from</t>
  </si>
  <si>
    <t>results presented.</t>
  </si>
  <si>
    <r>
      <rPr>
        <b/>
        <sz val="11"/>
        <color rgb="FF000000"/>
        <rFont val="Arial"/>
        <family val="2"/>
      </rPr>
      <t>Absolute cardiovascular risk assessments</t>
    </r>
    <r>
      <rPr>
        <sz val="11"/>
        <color rgb="FF000000"/>
        <rFont val="Arial"/>
        <family val="2"/>
      </rPr>
      <t> can be calculated using the NVDPA or the CARPA method. As the CARPA</t>
    </r>
  </si>
  <si>
    <t>method applies an extra 5% loading for Indigenous Australians, nKPI data should have the 5% loading removed to make</t>
  </si>
  <si>
    <t>the data comparable with NVDPA data. As the PCIS system is unable to deduct the 5% because the data are captured as</t>
  </si>
  <si>
    <t>categorical scores (low, medium, high), services using PCIS (predominantly the Northern Territory Government) are</t>
  </si>
  <si>
    <t>not included in the results presented.</t>
  </si>
  <si>
    <r>
      <rPr>
        <b/>
        <sz val="11"/>
        <color rgb="FF000000"/>
        <rFont val="Arial"/>
        <family val="2"/>
      </rPr>
      <t>Cervical screenings</t>
    </r>
    <r>
      <rPr>
        <sz val="11"/>
        <color rgb="FF000000"/>
        <rFont val="Arial"/>
        <family val="2"/>
      </rPr>
      <t> are conducted for female regular clients who are Indigenous, aged 20-74. In June 2018, this</t>
    </r>
  </si>
  <si>
    <t>indicator was revised to align with the new National Cervical Screening Program (NCSP) where the previous Pap test is</t>
  </si>
  <si>
    <t>replaced by a HPV test from 1 December 2017. The key changes were that:</t>
  </si>
  <si>
    <t>●    data are to be collected on clients who had either a Papanicolaou smear (Pap test) conducted prior to 1 December</t>
  </si>
  <si>
    <t>       2017 or a human papillomavirus (HPV test) conducted from 1 December 2017</t>
  </si>
  <si>
    <t>●    the HPV test can be based on a sample collected by a health practitioner or on a self-collected sample</t>
  </si>
  <si>
    <t>●    the age range for this nKPI indicator has been revised to 20–74 for a transitional period. This is to accommodate the</t>
  </si>
  <si>
    <t>      former reporting age range (20–69) and the new age range (25–74).</t>
  </si>
  <si>
    <t>An update for Medical Director Insights that incorporated the indicator changes was released during the July 2018</t>
  </si>
  <si>
    <t>collection period. Where organisations were identified as using an older version of this CIS, and therefore</t>
  </si>
  <si>
    <t>submitting data that did not align with the PI22 changes, the data was excluded from the results. As a result,</t>
  </si>
  <si>
    <t>the number of cervical screenings may be underrepresented in the results presented. In addition, some data mapping</t>
  </si>
  <si>
    <t>issues related to the pathology codes used were identified for services using MMEX. This issues was addressed in</t>
  </si>
  <si>
    <t>August 2018 and some services were able to amend data values. The impact of this issue has not been quantified.</t>
  </si>
  <si>
    <r>
      <rPr>
        <b/>
        <sz val="11"/>
        <color rgb="FF000000"/>
        <rFont val="Arial"/>
        <family val="2"/>
      </rPr>
      <t>Pathology results</t>
    </r>
    <r>
      <rPr>
        <sz val="11"/>
        <color rgb="FF000000"/>
        <rFont val="Arial"/>
        <family val="2"/>
      </rPr>
      <t> held at an organisation might not reflect all pathology tests that have</t>
    </r>
  </si>
  <si>
    <t>occurred for its Indigenous regular clients. Organisations without systems in place might not have recorded</t>
  </si>
  <si>
    <t>the information, or results might not have been picked up accurately.</t>
  </si>
  <si>
    <r>
      <rPr>
        <b/>
        <sz val="11"/>
        <color rgb="FF000000"/>
        <rFont val="Arial"/>
        <family val="2"/>
      </rPr>
      <t>Access to allied health providers</t>
    </r>
    <r>
      <rPr>
        <sz val="11"/>
        <color rgb="FF000000"/>
        <rFont val="Arial"/>
        <family val="2"/>
      </rPr>
      <t> might be limited in some areas, in which case TCAs might not</t>
    </r>
  </si>
  <si>
    <t>be practical. This is often the case in remote regions.</t>
  </si>
  <si>
    <r>
      <rPr>
        <b/>
        <sz val="11"/>
        <color rgb="FF000000"/>
        <rFont val="Arial"/>
        <family val="2"/>
      </rPr>
      <t>Clinical definitions</t>
    </r>
    <r>
      <rPr>
        <sz val="11"/>
        <color rgb="FF000000"/>
        <rFont val="Arial"/>
        <family val="2"/>
      </rPr>
      <t> for type 2 diabetes, CVD and COPD vary across CISs, as different coding</t>
    </r>
  </si>
  <si>
    <t>schemes are used. Medical Director uses doctor command language (DOCLE) codes, Communicare uses International</t>
  </si>
  <si>
    <t>Classification of Primary Care 2nd edition (ICPC2), and MMEx uses Systematized Nomenclature of Medicine</t>
  </si>
  <si>
    <t>(SNOMED). This leads to some variation in the patients who will be picked up by different CISs (DMA 2017).</t>
  </si>
  <si>
    <r>
      <rPr>
        <b/>
        <sz val="11"/>
        <color rgb="FF000000"/>
        <rFont val="Arial"/>
        <family val="2"/>
      </rPr>
      <t>Kidney function test recorded and result (type 2 diabetes and CVD)</t>
    </r>
    <r>
      <rPr>
        <sz val="11"/>
        <color rgb="FF000000"/>
        <rFont val="Arial"/>
        <family val="2"/>
      </rPr>
      <t> data were excluded from June 2018</t>
    </r>
  </si>
  <si>
    <t>national reporting for services using Medical Director Insights v1.5. Kidney function test recorded (type 2</t>
  </si>
  <si>
    <t>diabetes) has had ongoing data quality issues since June 2017. Because of this, results for this indicator</t>
  </si>
  <si>
    <t>are not presented for June 2017. In December 2017, results from services using Best Practice and Medical</t>
  </si>
  <si>
    <t>Director were excluded.</t>
  </si>
  <si>
    <r>
      <rPr>
        <b/>
        <sz val="11"/>
        <color rgb="FF000000"/>
        <rFont val="Arial"/>
        <family val="2"/>
      </rPr>
      <t>Time series data</t>
    </r>
    <r>
      <rPr>
        <sz val="11"/>
        <color rgb="FF000000"/>
        <rFont val="Arial"/>
        <family val="2"/>
      </rPr>
      <t> for services using MMEX had data quality issues identified which affected data submitted in</t>
    </r>
  </si>
  <si>
    <t>collections from June 2019 and earlier for the following indicators: PI09—Smoking status recorded,</t>
  </si>
  <si>
    <t>PI10—Smoking status result, PI11—Smoking status of women who gave birth within the previous 12 months,</t>
  </si>
  <si>
    <t>PI16—Alcohol consumption recorded, and PI17—AUDIT-C (alcohol consumption) results. These submitted data</t>
  </si>
  <si>
    <t>had values drawn from all available time periods rather than the last 24 months. Data for all periods</t>
  </si>
  <si>
    <t>shown in this report have been revised to exclude services affected by this issue.</t>
  </si>
  <si>
    <t>Therefore, data for previous periods may differ from previously published data.</t>
  </si>
  <si>
    <t>For technical specifications of each indicator please refer to Meteor, AIHW's Metadata Online Registry:</t>
  </si>
  <si>
    <t>Table S4.1: Number of regular clients by age group, sex and reporting period</t>
  </si>
  <si>
    <t>Reporting period</t>
  </si>
  <si>
    <t>Sex</t>
  </si>
  <si>
    <t>0–4</t>
  </si>
  <si>
    <t>15–24</t>
  </si>
  <si>
    <t>25–34</t>
  </si>
  <si>
    <t>35–44</t>
  </si>
  <si>
    <t>45–54</t>
  </si>
  <si>
    <t>55–64</t>
  </si>
  <si>
    <t>65+</t>
  </si>
  <si>
    <t>Males</t>
  </si>
  <si>
    <t>n.a.</t>
  </si>
  <si>
    <t>Females</t>
  </si>
  <si>
    <t>Persons</t>
  </si>
  <si>
    <t>38,498</t>
  </si>
  <si>
    <t>39,521</t>
  </si>
  <si>
    <t>39,715</t>
  </si>
  <si>
    <t>41,772</t>
  </si>
  <si>
    <t>39,278</t>
  </si>
  <si>
    <t>39,916</t>
  </si>
  <si>
    <t>Return to Contents</t>
  </si>
  <si>
    <t>State/Territory</t>
  </si>
  <si>
    <t>nKPI</t>
  </si>
  <si>
    <t>NSW/ACT</t>
  </si>
  <si>
    <t>Vic/Tas</t>
  </si>
  <si>
    <t>Qld</t>
  </si>
  <si>
    <t>WA</t>
  </si>
  <si>
    <t>SA</t>
  </si>
  <si>
    <t>NT</t>
  </si>
  <si>
    <t>Table S4.3: Number of organisations by state and territory, remoteness area and reporting period</t>
  </si>
  <si>
    <t>State and territory</t>
  </si>
  <si>
    <t>Major
cities</t>
  </si>
  <si>
    <t>Inner
regional</t>
  </si>
  <si>
    <t>Outer
regional</t>
  </si>
  <si>
    <t>Remote</t>
  </si>
  <si>
    <t>Very
remote</t>
  </si>
  <si>
    <t>—</t>
  </si>
  <si>
    <t>. .</t>
  </si>
  <si>
    <t>Subcomponent</t>
  </si>
  <si>
    <t>Numerator</t>
  </si>
  <si>
    <t>Denominator</t>
  </si>
  <si>
    <t>Mean (%)</t>
  </si>
  <si>
    <t>Bottom
quarter (%)</t>
  </si>
  <si>
    <t>Top
quarter (%)</t>
  </si>
  <si>
    <t>Comparable
national data (%)</t>
  </si>
  <si>
    <t>Comparable national
data collection</t>
  </si>
  <si>
    <r>
      <rPr>
        <b/>
        <sz val="8"/>
        <color rgb="FF000000"/>
        <rFont val="Arial"/>
        <family val="2"/>
      </rPr>
      <t>Maternal and child health indicators</t>
    </r>
  </si>
  <si>
    <t/>
  </si>
  <si>
    <t/>
  </si>
  <si>
    <t/>
  </si>
  <si>
    <r>
      <rPr>
        <b/>
        <sz val="8"/>
        <color rgb="FF000000"/>
        <rFont val="Arial"/>
        <family val="2"/>
      </rPr>
      <t>PI13:</t>
    </r>
    <r>
      <rPr>
        <sz val="8"/>
        <color rgb="FF000000"/>
        <rFont val="Arial"/>
        <family val="2"/>
      </rPr>
      <t> First antenatal visit</t>
    </r>
  </si>
  <si>
    <t>Before 13 weeks</t>
  </si>
  <si>
    <t>NPDC</t>
  </si>
  <si>
    <r>
      <rPr>
        <b/>
        <sz val="8"/>
        <color rgb="FF000000"/>
        <rFont val="Arial"/>
        <family val="2"/>
      </rPr>
      <t>PI01:</t>
    </r>
    <r>
      <rPr>
        <sz val="8"/>
        <color rgb="FF000000"/>
        <rFont val="Arial"/>
        <family val="2"/>
      </rPr>
      <t> Birthweight recorded</t>
    </r>
  </si>
  <si>
    <r>
      <rPr>
        <b/>
        <sz val="8"/>
        <color rgb="FF000000"/>
        <rFont val="Arial"/>
        <family val="2"/>
      </rPr>
      <t>PI03:</t>
    </r>
    <r>
      <rPr>
        <sz val="8"/>
        <color rgb="FF000000"/>
        <rFont val="Arial"/>
        <family val="2"/>
      </rPr>
      <t> MBS health assessment </t>
    </r>
  </si>
  <si>
    <t>Aged 0–4</t>
  </si>
  <si>
    <t>Medicare Australia</t>
  </si>
  <si>
    <r>
      <rPr>
        <b/>
        <sz val="8"/>
        <color rgb="FF000000"/>
        <rFont val="Arial"/>
        <family val="2"/>
      </rPr>
      <t>PI04:</t>
    </r>
    <r>
      <rPr>
        <sz val="8"/>
        <color rgb="FF000000"/>
        <rFont val="Arial"/>
        <family val="2"/>
      </rPr>
      <t> Child immunisation</t>
    </r>
  </si>
  <si>
    <t>12–&lt;24 months</t>
  </si>
  <si>
    <t>AIR</t>
  </si>
  <si>
    <t>24–&lt;36 months</t>
  </si>
  <si>
    <t>60–&lt;72 months</t>
  </si>
  <si>
    <r>
      <rPr>
        <b/>
        <sz val="8"/>
        <color rgb="FF000000"/>
        <rFont val="Arial"/>
        <family val="2"/>
      </rPr>
      <t>PI02:</t>
    </r>
    <r>
      <rPr>
        <sz val="8"/>
        <color rgb="FF000000"/>
        <rFont val="Arial"/>
        <family val="2"/>
      </rPr>
      <t> Birthweight result</t>
    </r>
  </si>
  <si>
    <t>Low</t>
  </si>
  <si>
    <t>Normal</t>
  </si>
  <si>
    <t>High</t>
  </si>
  <si>
    <r>
      <rPr>
        <b/>
        <sz val="8"/>
        <color rgb="FF000000"/>
        <rFont val="Arial"/>
        <family val="2"/>
      </rPr>
      <t>PI11:</t>
    </r>
    <r>
      <rPr>
        <sz val="8"/>
        <color rgb="FF000000"/>
        <rFont val="Arial"/>
        <family val="2"/>
      </rPr>
      <t> Smoking status of women who gave birth within the previous 12 months</t>
    </r>
  </si>
  <si>
    <t>Current smoker</t>
  </si>
  <si>
    <t>Ex-smoker</t>
  </si>
  <si>
    <t>Never smoked</t>
  </si>
  <si>
    <r>
      <rPr>
        <b/>
        <sz val="8"/>
        <color rgb="FF000000"/>
        <rFont val="Arial"/>
        <family val="2"/>
      </rPr>
      <t>Preventative health indicators</t>
    </r>
  </si>
  <si>
    <r>
      <rPr>
        <b/>
        <sz val="8"/>
        <color rgb="FF000000"/>
        <rFont val="Arial"/>
        <family val="2"/>
      </rPr>
      <t>PI09:</t>
    </r>
    <r>
      <rPr>
        <sz val="8"/>
        <color rgb="FF000000"/>
        <rFont val="Arial"/>
        <family val="2"/>
      </rPr>
      <t> Smoking status recorded</t>
    </r>
  </si>
  <si>
    <r>
      <rPr>
        <b/>
        <sz val="8"/>
        <color rgb="FF000000"/>
        <rFont val="Arial"/>
        <family val="2"/>
      </rPr>
      <t>PI16:</t>
    </r>
    <r>
      <rPr>
        <sz val="8"/>
        <color rgb="FF000000"/>
        <rFont val="Arial"/>
        <family val="2"/>
      </rPr>
      <t> Alcohol consumption recorded</t>
    </r>
  </si>
  <si>
    <r>
      <rPr>
        <b/>
        <sz val="8"/>
        <color rgb="FF000000"/>
        <rFont val="Arial"/>
        <family val="2"/>
      </rPr>
      <t>PI03:</t>
    </r>
    <r>
      <rPr>
        <sz val="8"/>
        <color rgb="FF000000"/>
        <rFont val="Arial"/>
        <family val="2"/>
      </rPr>
      <t> MBS health assessment</t>
    </r>
  </si>
  <si>
    <t>Aged 25 and over</t>
  </si>
  <si>
    <r>
      <rPr>
        <b/>
        <sz val="8"/>
        <color rgb="FF000000"/>
        <rFont val="Arial"/>
        <family val="2"/>
      </rPr>
      <t>PI20:</t>
    </r>
    <r>
      <rPr>
        <sz val="8"/>
        <color rgb="FF000000"/>
        <rFont val="Arial"/>
        <family val="2"/>
      </rPr>
      <t> Risk factors assessed to enable CVD assessment</t>
    </r>
  </si>
  <si>
    <r>
      <rPr>
        <b/>
        <sz val="8"/>
        <color rgb="FF000000"/>
        <rFont val="Arial"/>
        <family val="2"/>
      </rPr>
      <t>PI22:</t>
    </r>
    <r>
      <rPr>
        <sz val="8"/>
        <color rgb="FF000000"/>
        <rFont val="Arial"/>
        <family val="2"/>
      </rPr>
      <t> Cervical screening</t>
    </r>
  </si>
  <si>
    <t>Previous 2 years</t>
  </si>
  <si>
    <t>Previous 3 years</t>
  </si>
  <si>
    <t>Previous 5 years</t>
  </si>
  <si>
    <r>
      <rPr>
        <b/>
        <sz val="8"/>
        <color rgb="FF000000"/>
        <rFont val="Arial"/>
        <family val="2"/>
      </rPr>
      <t>PI14:</t>
    </r>
    <r>
      <rPr>
        <sz val="8"/>
        <color rgb="FF000000"/>
        <rFont val="Arial"/>
        <family val="2"/>
      </rPr>
      <t> Immunised against influenza—clients aged 50 and over</t>
    </r>
  </si>
  <si>
    <t>AATSIHS 2012–13</t>
  </si>
  <si>
    <r>
      <rPr>
        <b/>
        <sz val="8"/>
        <color rgb="FF000000"/>
        <rFont val="Arial"/>
        <family val="2"/>
      </rPr>
      <t>PI10:</t>
    </r>
    <r>
      <rPr>
        <sz val="8"/>
        <color rgb="FF000000"/>
        <rFont val="Arial"/>
        <family val="2"/>
      </rPr>
      <t> Smoking status result</t>
    </r>
  </si>
  <si>
    <t>NATSIHS 2018–19</t>
  </si>
  <si>
    <r>
      <rPr>
        <b/>
        <sz val="8"/>
        <color rgb="FF000000"/>
        <rFont val="Arial"/>
        <family val="2"/>
      </rPr>
      <t>PI12:</t>
    </r>
    <r>
      <rPr>
        <sz val="8"/>
        <color rgb="FF000000"/>
        <rFont val="Arial"/>
        <family val="2"/>
      </rPr>
      <t> BMI classified as overweight or obese</t>
    </r>
  </si>
  <si>
    <t>Overweight</t>
  </si>
  <si>
    <t>Obese</t>
  </si>
  <si>
    <t>Overweight or obese</t>
  </si>
  <si>
    <r>
      <rPr>
        <b/>
        <sz val="8"/>
        <color rgb="FF000000"/>
        <rFont val="Arial"/>
        <family val="2"/>
      </rPr>
      <t>PI17:</t>
    </r>
    <r>
      <rPr>
        <sz val="8"/>
        <color rgb="FF000000"/>
        <rFont val="Arial"/>
        <family val="2"/>
      </rPr>
      <t> AUDIT-C</t>
    </r>
  </si>
  <si>
    <t>High risk (male ≥4 and female ≥3)</t>
  </si>
  <si>
    <t>Low risk (male &lt;4 and female &lt;3)</t>
  </si>
  <si>
    <r>
      <rPr>
        <b/>
        <sz val="8"/>
        <color rgb="FF000000"/>
        <rFont val="Arial"/>
        <family val="2"/>
      </rPr>
      <t>PI21:</t>
    </r>
    <r>
      <rPr>
        <sz val="8"/>
        <color rgb="FF000000"/>
        <rFont val="Arial"/>
        <family val="2"/>
      </rPr>
      <t> Absolute CVD risk category</t>
    </r>
  </si>
  <si>
    <t>Moderate</t>
  </si>
  <si>
    <r>
      <rPr>
        <b/>
        <sz val="8"/>
        <color rgb="FF000000"/>
        <rFont val="Arial"/>
        <family val="2"/>
      </rPr>
      <t>Chronic disease management indicators</t>
    </r>
  </si>
  <si>
    <r>
      <rPr>
        <b/>
        <sz val="8"/>
        <color rgb="FF000000"/>
        <rFont val="Arial"/>
        <family val="2"/>
      </rPr>
      <t>PI07:</t>
    </r>
    <r>
      <rPr>
        <sz val="8"/>
        <color rgb="FF000000"/>
        <rFont val="Arial"/>
        <family val="2"/>
      </rPr>
      <t> General Practitioner Management Plan—clients with type 2 diabetes</t>
    </r>
  </si>
  <si>
    <t>Healthy for Life</t>
  </si>
  <si>
    <r>
      <rPr>
        <b/>
        <sz val="8"/>
        <color rgb="FF000000"/>
        <rFont val="Arial"/>
        <family val="2"/>
      </rPr>
      <t>PI08:</t>
    </r>
    <r>
      <rPr>
        <sz val="8"/>
        <color rgb="FF000000"/>
        <rFont val="Arial"/>
        <family val="2"/>
      </rPr>
      <t> Team Care Arrangement—clients with type 2 diabetes</t>
    </r>
  </si>
  <si>
    <r>
      <rPr>
        <b/>
        <sz val="8"/>
        <color rgb="FF000000"/>
        <rFont val="Arial"/>
        <family val="2"/>
      </rPr>
      <t>PI23:</t>
    </r>
    <r>
      <rPr>
        <sz val="8"/>
        <color rgb="FF000000"/>
        <rFont val="Arial"/>
        <family val="2"/>
      </rPr>
      <t> Blood pressure recorded—clients with type 2 diabetes</t>
    </r>
  </si>
  <si>
    <r>
      <rPr>
        <b/>
        <sz val="8"/>
        <color rgb="FF000000"/>
        <rFont val="Arial"/>
        <family val="2"/>
      </rPr>
      <t>PI05:</t>
    </r>
    <r>
      <rPr>
        <sz val="8"/>
        <color rgb="FF000000"/>
        <rFont val="Arial"/>
        <family val="2"/>
      </rPr>
      <t> HbA1c result recorded—clients with type 2 diabetes</t>
    </r>
  </si>
  <si>
    <t>6 months</t>
  </si>
  <si>
    <t>12 months</t>
  </si>
  <si>
    <r>
      <rPr>
        <b/>
        <sz val="8"/>
        <color rgb="FF000000"/>
        <rFont val="Arial"/>
        <family val="2"/>
      </rPr>
      <t>PI18:</t>
    </r>
    <r>
      <rPr>
        <sz val="8"/>
        <color rgb="FF000000"/>
        <rFont val="Arial"/>
        <family val="2"/>
      </rPr>
      <t> Kidney function test recorded—clients with a selected chronic disease</t>
    </r>
  </si>
  <si>
    <t>Type 2 diabetes</t>
  </si>
  <si>
    <t>CVD</t>
  </si>
  <si>
    <r>
      <rPr>
        <b/>
        <sz val="8"/>
        <color rgb="FF000000"/>
        <rFont val="Arial"/>
        <family val="2"/>
      </rPr>
      <t>PI15:</t>
    </r>
    <r>
      <rPr>
        <sz val="8"/>
        <color rgb="FF000000"/>
        <rFont val="Arial"/>
        <family val="2"/>
      </rPr>
      <t> Immunised against influenza—clients with type 2 diabetes or COPD</t>
    </r>
  </si>
  <si>
    <t>COPD</t>
  </si>
  <si>
    <r>
      <rPr>
        <b/>
        <sz val="8"/>
        <color rgb="FF000000"/>
        <rFont val="Arial"/>
        <family val="2"/>
      </rPr>
      <t>PI24:</t>
    </r>
    <r>
      <rPr>
        <sz val="8"/>
        <color rgb="FF000000"/>
        <rFont val="Arial"/>
        <family val="2"/>
      </rPr>
      <t> Blood pressure result of ≤130/80 mmHg—clients with type 2 diabetes</t>
    </r>
  </si>
  <si>
    <r>
      <rPr>
        <b/>
        <sz val="8"/>
        <color rgb="FF000000"/>
        <rFont val="Arial"/>
        <family val="2"/>
      </rPr>
      <t>PI06:</t>
    </r>
    <r>
      <rPr>
        <sz val="8"/>
        <color rgb="FF000000"/>
        <rFont val="Arial"/>
        <family val="2"/>
      </rPr>
      <t> HbA1c result—clients with type 2 diabetes</t>
    </r>
  </si>
  <si>
    <t>6 months, ≤53 mmol/mol</t>
  </si>
  <si>
    <r>
      <rPr>
        <b/>
        <sz val="8"/>
        <color rgb="FF000000"/>
        <rFont val="Arial"/>
        <family val="2"/>
      </rPr>
      <t>PI19:</t>
    </r>
    <r>
      <rPr>
        <sz val="8"/>
        <color rgb="FF000000"/>
        <rFont val="Arial"/>
        <family val="2"/>
      </rPr>
      <t> Kidney function test result—clients with a selected chronic disease</t>
    </r>
  </si>
  <si>
    <t>Type 2 diabetes (eGFR)</t>
  </si>
  <si>
    <t>&lt;15</t>
  </si>
  <si>
    <t>≥15–&lt;30</t>
  </si>
  <si>
    <t>≥30–&lt;45</t>
  </si>
  <si>
    <t>≥45–&lt;60</t>
  </si>
  <si>
    <t>≥60–&lt;90</t>
  </si>
  <si>
    <t>≥90</t>
  </si>
  <si>
    <t/>
  </si>
  <si>
    <t>CVD (eGFR)</t>
  </si>
  <si>
    <t> </t>
  </si>
  <si>
    <t>Type 2 diabetes (ACR)</t>
  </si>
  <si>
    <t>&lt;2.5 (males) and &lt;3.5 (females)</t>
  </si>
  <si>
    <t>≥2.5 to ≥25 (males) and 
≥3.5 to ≥35 (females)</t>
  </si>
  <si>
    <t>&gt;25 (males) and &gt;35 (females)</t>
  </si>
  <si>
    <t>Indigenous primary health care: results from the OSR and nKPI collections</t>
  </si>
  <si>
    <t>Supplementary data tables—further information about the nKPI collection</t>
  </si>
  <si>
    <t>Table S4.2: Number of regular clients and ERP by state and territory,  June 2019 and December 2019</t>
  </si>
  <si>
    <r>
      <rPr>
        <i/>
        <sz val="7"/>
        <color rgb="FF000000"/>
        <rFont val="Arial"/>
        <family val="2"/>
      </rPr>
      <t>Sources: </t>
    </r>
    <r>
      <rPr>
        <sz val="7"/>
        <color rgb="FF000000"/>
        <rFont val="Arial"/>
        <family val="2"/>
      </rPr>
      <t>ABS Estimates and Projections, Aboriginal and Torres Strait Islander Australians, 2006 to 2031 (Series B); AIHW nKPI data collection.</t>
    </r>
  </si>
  <si>
    <t>Indigenous ERP</t>
  </si>
  <si>
    <t>Table S4.4: National Key Performance Indicator data, June 2019 and December 2019</t>
  </si>
  <si>
    <r>
      <rPr>
        <i/>
        <sz val="7"/>
        <color rgb="FF000000"/>
        <rFont val="Arial"/>
        <family val="2"/>
      </rPr>
      <t>Sources: </t>
    </r>
    <r>
      <rPr>
        <sz val="7"/>
        <color rgb="FF000000"/>
        <rFont val="Arial"/>
        <family val="2"/>
      </rPr>
      <t>ABS Australian Aboriginal and Torres Strait Islander Health Survey</t>
    </r>
    <r>
      <rPr>
        <i/>
        <sz val="7"/>
        <color rgb="FF000000"/>
        <rFont val="Arial"/>
        <family val="2"/>
      </rPr>
      <t xml:space="preserve"> (</t>
    </r>
    <r>
      <rPr>
        <sz val="7"/>
        <color rgb="FF000000"/>
        <rFont val="Arial"/>
        <family val="2"/>
      </rPr>
      <t>AATSIHS); ABS National Aboriginal and Torres Strait Islander Social Survey (NATSISS); AIHW nKPI data collection; AIHW National Perinatal Data Collection (NPDC); Australian Immunisation Register (AIR); Healthy for Life; Medicare Australia.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</si>
</sst>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
    <numFmt numFmtId="165" formatCode="############0"/>
    <numFmt numFmtId="166" formatCode="######0"/>
    <numFmt numFmtId="167" formatCode="##,###,##0"/>
    <numFmt numFmtId="168" formatCode="########0"/>
    <numFmt numFmtId="169" formatCode="#############0"/>
    <numFmt numFmtId="170" formatCode="####################################################################################################################0"/>
    <numFmt numFmtId="171" formatCode="##################################################################################################################0"/>
    <numFmt numFmtId="172" formatCode="####0"/>
    <numFmt numFmtId="173" formatCode="##0.0"/>
    <numFmt numFmtId="174" formatCode="################################################################################################################0.0"/>
  </numFmts>
  <fonts count="12" x14ac:knownFonts="1">
    <font>
      <sz val="10"/>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11"/>
      <color rgb="FF000000"/>
      <name val="Arial"/>
      <family val="2"/>
    </font>
    <font>
      <b/>
      <sz val="8"/>
      <color rgb="FF000000"/>
      <name val="Arial"/>
      <family val="2"/>
    </font>
    <font>
      <sz val="7"/>
      <color rgb="FF000000"/>
      <name val="Arial"/>
      <family val="2"/>
    </font>
    <font>
      <b/>
      <sz val="10"/>
      <color rgb="FF000000"/>
      <name val="Palatino Linotype"/>
      <family val="1"/>
    </font>
    <font>
      <u/>
      <sz val="8"/>
      <color rgb="FF0000FF"/>
      <name val="Arial"/>
      <family val="2"/>
    </font>
    <font>
      <i/>
      <sz val="7"/>
      <color rgb="FF000000"/>
      <name val="Arial"/>
      <family val="2"/>
    </font>
    <font>
      <b/>
      <sz val="10"/>
      <color rgb="FF000000"/>
      <name val="Calibri"/>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8">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000000"/>
      </top>
      <bottom/>
      <diagonal/>
    </border>
  </borders>
  <cellStyleXfs count="1">
    <xf numFmtId="0" fontId="0" fillId="0" borderId="0"/>
  </cellStyleXfs>
  <cellXfs count="86">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2" fillId="2" borderId="1" xfId="0" applyFont="1" applyFill="1" applyBorder="1" applyAlignment="1">
      <alignment horizontal="left"/>
    </xf>
    <xf numFmtId="0" fontId="1" fillId="2" borderId="1" xfId="0" applyFont="1" applyFill="1" applyBorder="1" applyAlignment="1">
      <alignment horizontal="left"/>
    </xf>
    <xf numFmtId="0" fontId="5" fillId="2" borderId="1" xfId="0" applyFont="1" applyFill="1" applyBorder="1" applyAlignment="1">
      <alignment horizontal="left"/>
    </xf>
    <xf numFmtId="0" fontId="4" fillId="2" borderId="1" xfId="0" applyFont="1" applyFill="1" applyBorder="1" applyAlignment="1">
      <alignment horizontal="left"/>
    </xf>
    <xf numFmtId="0" fontId="3" fillId="2"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applyAlignment="1">
      <alignment horizontal="right"/>
    </xf>
    <xf numFmtId="164" fontId="1" fillId="2" borderId="1" xfId="0" applyNumberFormat="1" applyFont="1" applyFill="1" applyBorder="1" applyAlignment="1">
      <alignment horizontal="right"/>
    </xf>
    <xf numFmtId="0" fontId="1" fillId="2" borderId="3" xfId="0" applyFont="1" applyFill="1" applyBorder="1" applyAlignment="1">
      <alignment horizontal="left"/>
    </xf>
    <xf numFmtId="164" fontId="1" fillId="2" borderId="3" xfId="0" applyNumberFormat="1" applyFont="1" applyFill="1" applyBorder="1" applyAlignment="1">
      <alignment horizontal="righ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left"/>
    </xf>
    <xf numFmtId="166" fontId="1"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0" fontId="6" fillId="2" borderId="3" xfId="0" applyFont="1" applyFill="1" applyBorder="1" applyAlignment="1">
      <alignment horizontal="left"/>
    </xf>
    <xf numFmtId="166" fontId="6" fillId="2" borderId="3" xfId="0" applyNumberFormat="1" applyFont="1" applyFill="1" applyBorder="1" applyAlignment="1">
      <alignment horizontal="left"/>
    </xf>
    <xf numFmtId="166" fontId="6" fillId="2" borderId="3" xfId="0" applyNumberFormat="1" applyFont="1" applyFill="1" applyBorder="1" applyAlignment="1">
      <alignment horizontal="right"/>
    </xf>
    <xf numFmtId="167" fontId="6" fillId="2" borderId="3" xfId="0" applyNumberFormat="1" applyFont="1" applyFill="1" applyBorder="1" applyAlignment="1">
      <alignment horizontal="right"/>
    </xf>
    <xf numFmtId="0" fontId="9" fillId="2" borderId="1" xfId="0" applyFont="1" applyFill="1" applyBorder="1" applyAlignment="1">
      <alignment horizontal="left"/>
    </xf>
    <xf numFmtId="168" fontId="1" fillId="2" borderId="1" xfId="0" applyNumberFormat="1" applyFont="1" applyFill="1" applyBorder="1" applyAlignment="1">
      <alignment horizontal="right"/>
    </xf>
    <xf numFmtId="168" fontId="1" fillId="2" borderId="3" xfId="0" applyNumberFormat="1" applyFont="1" applyFill="1" applyBorder="1" applyAlignment="1">
      <alignment horizontal="right"/>
    </xf>
    <xf numFmtId="167" fontId="1" fillId="2" borderId="3" xfId="0" applyNumberFormat="1" applyFont="1" applyFill="1" applyBorder="1" applyAlignment="1">
      <alignment horizontal="right"/>
    </xf>
    <xf numFmtId="0" fontId="6" fillId="2" borderId="2" xfId="0" applyFont="1" applyFill="1" applyBorder="1" applyAlignment="1">
      <alignment horizontal="right" wrapText="1"/>
    </xf>
    <xf numFmtId="169" fontId="1" fillId="2" borderId="1" xfId="0" applyNumberFormat="1" applyFont="1" applyFill="1" applyBorder="1" applyAlignment="1">
      <alignment horizontal="left"/>
    </xf>
    <xf numFmtId="169" fontId="1" fillId="2" borderId="3" xfId="0" applyNumberFormat="1" applyFont="1" applyFill="1" applyBorder="1" applyAlignment="1">
      <alignment horizontal="left"/>
    </xf>
    <xf numFmtId="166" fontId="1" fillId="2" borderId="3" xfId="0" applyNumberFormat="1" applyFont="1" applyFill="1" applyBorder="1" applyAlignment="1">
      <alignment horizontal="right"/>
    </xf>
    <xf numFmtId="172" fontId="1" fillId="2" borderId="1" xfId="0" applyNumberFormat="1" applyFont="1" applyFill="1" applyBorder="1" applyAlignment="1">
      <alignment horizontal="right"/>
    </xf>
    <xf numFmtId="173" fontId="1" fillId="2" borderId="1" xfId="0" applyNumberFormat="1" applyFont="1" applyFill="1" applyBorder="1" applyAlignment="1">
      <alignment horizontal="right"/>
    </xf>
    <xf numFmtId="173" fontId="1" fillId="2" borderId="3" xfId="0" applyNumberFormat="1" applyFont="1" applyFill="1" applyBorder="1" applyAlignment="1">
      <alignment horizontal="right"/>
    </xf>
    <xf numFmtId="172" fontId="1" fillId="2" borderId="3" xfId="0" applyNumberFormat="1" applyFont="1" applyFill="1" applyBorder="1" applyAlignment="1">
      <alignment horizontal="right"/>
    </xf>
    <xf numFmtId="0" fontId="0" fillId="2" borderId="1" xfId="0" applyFont="1" applyFill="1" applyBorder="1" applyAlignment="1">
      <alignment horizontal="left"/>
    </xf>
    <xf numFmtId="167" fontId="1" fillId="2" borderId="4" xfId="0" applyNumberFormat="1" applyFont="1" applyFill="1" applyBorder="1" applyAlignment="1">
      <alignment horizontal="right"/>
    </xf>
    <xf numFmtId="0" fontId="0" fillId="2" borderId="6" xfId="0" applyFont="1" applyFill="1" applyBorder="1" applyAlignment="1">
      <alignment horizontal="left"/>
    </xf>
    <xf numFmtId="0" fontId="6" fillId="2" borderId="4" xfId="0" applyFont="1" applyFill="1" applyBorder="1" applyAlignment="1">
      <alignment horizontal="left"/>
    </xf>
    <xf numFmtId="0" fontId="6" fillId="2" borderId="4" xfId="0" applyFont="1" applyFill="1" applyBorder="1" applyAlignment="1">
      <alignment horizontal="right" wrapText="1"/>
    </xf>
    <xf numFmtId="0" fontId="6" fillId="2" borderId="4" xfId="0" applyFont="1" applyFill="1" applyBorder="1" applyAlignment="1">
      <alignment horizontal="right"/>
    </xf>
    <xf numFmtId="0" fontId="0" fillId="3" borderId="0" xfId="0" applyFont="1" applyFill="1" applyBorder="1" applyAlignment="1">
      <alignment horizontal="left"/>
    </xf>
    <xf numFmtId="0" fontId="0" fillId="3" borderId="1" xfId="0" applyFont="1" applyFill="1" applyBorder="1" applyAlignment="1">
      <alignment horizontal="left"/>
    </xf>
    <xf numFmtId="171" fontId="1" fillId="3" borderId="1" xfId="0" applyNumberFormat="1" applyFont="1" applyFill="1" applyBorder="1" applyAlignment="1">
      <alignment horizontal="left"/>
    </xf>
    <xf numFmtId="167" fontId="1" fillId="3" borderId="1" xfId="0" applyNumberFormat="1" applyFont="1" applyFill="1" applyBorder="1" applyAlignment="1">
      <alignment horizontal="right"/>
    </xf>
    <xf numFmtId="172" fontId="1" fillId="3" borderId="1" xfId="0" applyNumberFormat="1" applyFont="1" applyFill="1" applyBorder="1" applyAlignment="1">
      <alignment horizontal="right"/>
    </xf>
    <xf numFmtId="0" fontId="1" fillId="3" borderId="1" xfId="0" applyFont="1" applyFill="1" applyBorder="1" applyAlignment="1">
      <alignment horizontal="left"/>
    </xf>
    <xf numFmtId="173" fontId="1" fillId="3" borderId="1" xfId="0" applyNumberFormat="1" applyFont="1" applyFill="1" applyBorder="1" applyAlignment="1">
      <alignment horizontal="right"/>
    </xf>
    <xf numFmtId="174" fontId="1" fillId="3" borderId="1" xfId="0" applyNumberFormat="1" applyFont="1" applyFill="1" applyBorder="1" applyAlignment="1">
      <alignment horizontal="left"/>
    </xf>
    <xf numFmtId="0" fontId="1" fillId="3" borderId="1" xfId="0" applyFont="1" applyFill="1" applyBorder="1" applyAlignment="1">
      <alignment horizontal="left" wrapText="1"/>
    </xf>
    <xf numFmtId="171" fontId="1" fillId="3" borderId="3" xfId="0" applyNumberFormat="1" applyFont="1" applyFill="1" applyBorder="1" applyAlignment="1">
      <alignment horizontal="left"/>
    </xf>
    <xf numFmtId="167" fontId="1" fillId="3" borderId="3" xfId="0" applyNumberFormat="1" applyFont="1" applyFill="1" applyBorder="1" applyAlignment="1">
      <alignment horizontal="right"/>
    </xf>
    <xf numFmtId="173" fontId="1" fillId="3" borderId="3" xfId="0" applyNumberFormat="1" applyFont="1" applyFill="1" applyBorder="1" applyAlignment="1">
      <alignment horizontal="right"/>
    </xf>
    <xf numFmtId="172" fontId="1" fillId="3" borderId="3" xfId="0" applyNumberFormat="1" applyFont="1" applyFill="1" applyBorder="1" applyAlignment="1">
      <alignment horizontal="right"/>
    </xf>
    <xf numFmtId="0" fontId="1" fillId="3" borderId="3" xfId="0" applyFont="1" applyFill="1" applyBorder="1" applyAlignment="1">
      <alignment horizontal="right"/>
    </xf>
    <xf numFmtId="0" fontId="6" fillId="3" borderId="4" xfId="0" applyFont="1" applyFill="1" applyBorder="1" applyAlignment="1">
      <alignment horizontal="left"/>
    </xf>
    <xf numFmtId="0" fontId="6" fillId="3" borderId="4" xfId="0" applyFont="1" applyFill="1" applyBorder="1" applyAlignment="1">
      <alignment horizontal="right"/>
    </xf>
    <xf numFmtId="0" fontId="6" fillId="3" borderId="4" xfId="0" applyFont="1" applyFill="1" applyBorder="1" applyAlignment="1">
      <alignment horizontal="right" wrapText="1"/>
    </xf>
    <xf numFmtId="0" fontId="0" fillId="3" borderId="4" xfId="0" applyFont="1" applyFill="1" applyBorder="1" applyAlignment="1">
      <alignment horizontal="left"/>
    </xf>
    <xf numFmtId="0" fontId="0" fillId="3" borderId="6" xfId="0" applyFont="1" applyFill="1" applyBorder="1" applyAlignment="1">
      <alignment horizontal="left"/>
    </xf>
    <xf numFmtId="17" fontId="11" fillId="3" borderId="6" xfId="0" quotePrefix="1" applyNumberFormat="1" applyFont="1" applyFill="1" applyBorder="1" applyAlignment="1">
      <alignment horizontal="center"/>
    </xf>
    <xf numFmtId="0" fontId="6" fillId="3" borderId="5" xfId="0" applyFont="1" applyFill="1" applyBorder="1" applyAlignment="1">
      <alignment horizontal="left" wrapText="1"/>
    </xf>
    <xf numFmtId="0" fontId="0" fillId="3" borderId="0" xfId="0" applyFont="1" applyFill="1" applyBorder="1" applyAlignment="1">
      <alignment horizontal="left" wrapText="1"/>
    </xf>
    <xf numFmtId="0" fontId="0" fillId="3" borderId="6" xfId="0" applyFont="1" applyFill="1" applyBorder="1" applyAlignment="1">
      <alignment horizontal="left" wrapText="1"/>
    </xf>
    <xf numFmtId="0" fontId="6" fillId="3" borderId="4" xfId="0" applyFont="1" applyFill="1" applyBorder="1" applyAlignment="1">
      <alignment horizontal="left" wrapText="1"/>
    </xf>
    <xf numFmtId="170" fontId="1" fillId="3" borderId="1" xfId="0" applyNumberFormat="1" applyFont="1" applyFill="1" applyBorder="1" applyAlignment="1">
      <alignment horizontal="left" vertical="top" wrapText="1"/>
    </xf>
    <xf numFmtId="0" fontId="1" fillId="3" borderId="1" xfId="0" applyFont="1" applyFill="1" applyBorder="1" applyAlignment="1">
      <alignment horizontal="left" vertical="top" wrapText="1"/>
    </xf>
    <xf numFmtId="0" fontId="9" fillId="3" borderId="1" xfId="0" applyFont="1" applyFill="1" applyBorder="1" applyAlignment="1">
      <alignment horizontal="left" wrapText="1"/>
    </xf>
    <xf numFmtId="171" fontId="1" fillId="3" borderId="1" xfId="0" applyNumberFormat="1" applyFont="1" applyFill="1" applyBorder="1" applyAlignment="1">
      <alignment horizontal="left" wrapText="1"/>
    </xf>
    <xf numFmtId="174" fontId="1" fillId="3" borderId="1" xfId="0" applyNumberFormat="1" applyFont="1" applyFill="1" applyBorder="1" applyAlignment="1">
      <alignment horizontal="left" wrapText="1"/>
    </xf>
    <xf numFmtId="171" fontId="1" fillId="3" borderId="3" xfId="0" applyNumberFormat="1" applyFont="1" applyFill="1" applyBorder="1" applyAlignment="1">
      <alignment horizontal="left" wrapText="1"/>
    </xf>
    <xf numFmtId="0" fontId="7" fillId="0" borderId="1" xfId="0" applyFont="1" applyFill="1" applyBorder="1" applyAlignment="1">
      <alignment horizontal="left" wrapText="1"/>
    </xf>
    <xf numFmtId="0" fontId="8" fillId="2" borderId="1" xfId="0" applyFont="1" applyFill="1" applyBorder="1" applyAlignment="1">
      <alignment horizontal="left" wrapText="1"/>
    </xf>
    <xf numFmtId="0" fontId="0" fillId="2" borderId="0" xfId="0" applyFont="1" applyFill="1" applyBorder="1" applyAlignment="1">
      <alignment horizontal="left"/>
    </xf>
    <xf numFmtId="0" fontId="0" fillId="2" borderId="1" xfId="0" applyFont="1" applyFill="1" applyBorder="1" applyAlignment="1">
      <alignment horizontal="left"/>
    </xf>
    <xf numFmtId="17" fontId="11" fillId="2" borderId="5" xfId="0" quotePrefix="1" applyNumberFormat="1" applyFont="1" applyFill="1" applyBorder="1" applyAlignment="1">
      <alignment horizontal="center"/>
    </xf>
    <xf numFmtId="0" fontId="8" fillId="3" borderId="1" xfId="0" applyFont="1" applyFill="1" applyBorder="1" applyAlignment="1">
      <alignment horizontal="left" wrapText="1"/>
    </xf>
    <xf numFmtId="0" fontId="0" fillId="3" borderId="0" xfId="0" applyFont="1" applyFill="1" applyBorder="1" applyAlignment="1">
      <alignment horizontal="left"/>
    </xf>
    <xf numFmtId="0" fontId="0" fillId="3" borderId="1" xfId="0" applyFont="1" applyFill="1" applyBorder="1" applyAlignment="1">
      <alignment horizontal="left"/>
    </xf>
    <xf numFmtId="0" fontId="1" fillId="3" borderId="1" xfId="0" applyFont="1" applyFill="1" applyBorder="1" applyAlignment="1">
      <alignment horizontal="left" vertical="top" wrapText="1"/>
    </xf>
    <xf numFmtId="170" fontId="1" fillId="3" borderId="1" xfId="0" applyNumberFormat="1" applyFont="1" applyFill="1" applyBorder="1" applyAlignment="1">
      <alignment horizontal="left" vertical="top" wrapText="1"/>
    </xf>
    <xf numFmtId="170" fontId="1" fillId="3" borderId="3" xfId="0" applyNumberFormat="1" applyFont="1" applyFill="1" applyBorder="1" applyAlignment="1">
      <alignment horizontal="left" vertical="top" wrapText="1"/>
    </xf>
    <xf numFmtId="0" fontId="1" fillId="3" borderId="3" xfId="0" applyFont="1" applyFill="1" applyBorder="1" applyAlignment="1">
      <alignment horizontal="left" vertical="top" wrapText="1"/>
    </xf>
    <xf numFmtId="17" fontId="11" fillId="3" borderId="5" xfId="0" quotePrefix="1" applyNumberFormat="1" applyFont="1" applyFill="1" applyBorder="1" applyAlignment="1">
      <alignment horizontal="center"/>
    </xf>
    <xf numFmtId="0" fontId="11" fillId="3" borderId="5" xfId="0" quotePrefix="1" applyFont="1" applyFill="1" applyBorder="1" applyAlignment="1">
      <alignment horizontal="center"/>
    </xf>
    <xf numFmtId="0" fontId="7" fillId="0" borderId="7" xfId="0" applyFont="1" applyFill="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102203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A23"/>
  <sheetViews>
    <sheetView tabSelected="1" zoomScaleNormal="100" workbookViewId="0"/>
  </sheetViews>
  <sheetFormatPr defaultColWidth="11.140625" defaultRowHeight="12.95" customHeight="1" x14ac:dyDescent="0.2"/>
  <cols>
    <col min="1" max="1" width="250.7109375" bestFit="1" customWidth="1"/>
  </cols>
  <sheetData>
    <row r="10" spans="1:1" ht="23.25" x14ac:dyDescent="0.35">
      <c r="A10" s="2" t="s">
        <v>294</v>
      </c>
    </row>
    <row r="11" spans="1:1" ht="23.25" x14ac:dyDescent="0.35">
      <c r="A11" s="2" t="s">
        <v>295</v>
      </c>
    </row>
    <row r="12" spans="1:1" ht="12.95" customHeight="1" x14ac:dyDescent="0.2">
      <c r="A12" s="1" t="s">
        <v>0</v>
      </c>
    </row>
    <row r="13" spans="1:1" ht="27" customHeight="1" x14ac:dyDescent="0.2">
      <c r="A13" s="3" t="s">
        <v>2</v>
      </c>
    </row>
    <row r="14" spans="1:1" ht="14.25" x14ac:dyDescent="0.2">
      <c r="A14" s="3" t="s">
        <v>3</v>
      </c>
    </row>
    <row r="15" spans="1:1" ht="12.95" customHeight="1" x14ac:dyDescent="0.2">
      <c r="A15" s="3" t="s">
        <v>4</v>
      </c>
    </row>
    <row r="16" spans="1:1" ht="12.95" customHeight="1" x14ac:dyDescent="0.2">
      <c r="A16" s="3"/>
    </row>
    <row r="17" spans="1:1" ht="23.25" x14ac:dyDescent="0.35">
      <c r="A17" s="2" t="s">
        <v>1</v>
      </c>
    </row>
    <row r="18" spans="1:1" ht="12.95" customHeight="1" x14ac:dyDescent="0.2">
      <c r="A18" s="1" t="s">
        <v>0</v>
      </c>
    </row>
    <row r="19" spans="1:1" ht="17.100000000000001" customHeight="1" x14ac:dyDescent="0.25">
      <c r="A19" s="4" t="s">
        <v>5</v>
      </c>
    </row>
    <row r="20" spans="1:1" ht="17.100000000000001" customHeight="1" x14ac:dyDescent="0.25">
      <c r="A20" s="4" t="str">
        <f>'Table S4.1'!A1</f>
        <v>Table S4.1: Number of regular clients by age group, sex and reporting period</v>
      </c>
    </row>
    <row r="21" spans="1:1" ht="17.100000000000001" customHeight="1" x14ac:dyDescent="0.25">
      <c r="A21" s="4" t="str">
        <f>'Table S4.2'!A1</f>
        <v>Table S4.2: Number of regular clients and ERP by state and territory,  June 2019 and December 2019</v>
      </c>
    </row>
    <row r="22" spans="1:1" ht="17.100000000000001" customHeight="1" x14ac:dyDescent="0.25">
      <c r="A22" s="4" t="str">
        <f>'Table S4.3'!A1</f>
        <v>Table S4.3: Number of organisations by state and territory, remoteness area and reporting period</v>
      </c>
    </row>
    <row r="23" spans="1:1" ht="17.100000000000001" customHeight="1" x14ac:dyDescent="0.25">
      <c r="A23" s="4" t="str">
        <f>'Table S4.4'!A1</f>
        <v>Table S4.4: National Key Performance Indicator data, June 2019 and December 2019</v>
      </c>
    </row>
  </sheetData>
  <hyperlinks>
    <hyperlink ref="A19" location="'Explanatory notes'!A1" display="#'Explanatory notes'!A1"/>
    <hyperlink ref="A20" location="='Table S4.1'!A1" display="#='Table S4.1'!A1"/>
    <hyperlink ref="A21" location="='Table S4.2'!A1" display="#='Table S4.2'!A1"/>
    <hyperlink ref="A22" location="='Table S4.3'!A1" display="#='Table S4.3'!A1"/>
    <hyperlink ref="A23" location="='Table S4.4'!A1" display="#='Table S4.4'!A1"/>
  </hyperlinks>
  <pageMargins left="0.01" right="0.01"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G216"/>
  <sheetViews>
    <sheetView zoomScaleNormal="100" workbookViewId="0"/>
  </sheetViews>
  <sheetFormatPr defaultColWidth="11.140625" defaultRowHeight="12.95" customHeight="1" x14ac:dyDescent="0.2"/>
  <cols>
    <col min="1" max="1" width="52.7109375" bestFit="1" customWidth="1"/>
    <col min="2" max="2" width="10.7109375" bestFit="1" customWidth="1"/>
    <col min="3" max="3" width="13.7109375" bestFit="1" customWidth="1"/>
    <col min="4" max="4" width="10.7109375" bestFit="1" customWidth="1"/>
    <col min="5" max="5" width="13.7109375" bestFit="1" customWidth="1"/>
    <col min="6" max="6" width="10.7109375" bestFit="1" customWidth="1"/>
    <col min="7" max="7" width="13.7109375" bestFit="1" customWidth="1"/>
  </cols>
  <sheetData>
    <row r="1" spans="1:7" ht="27" customHeight="1" x14ac:dyDescent="0.35">
      <c r="A1" s="5" t="s">
        <v>5</v>
      </c>
    </row>
    <row r="2" spans="1:7" ht="12" customHeight="1" x14ac:dyDescent="0.2">
      <c r="A2" s="6" t="s">
        <v>0</v>
      </c>
    </row>
    <row r="3" spans="1:7" ht="12" customHeight="1" x14ac:dyDescent="0.25">
      <c r="A3" s="7" t="s">
        <v>6</v>
      </c>
    </row>
    <row r="4" spans="1:7" ht="12" customHeight="1" x14ac:dyDescent="0.25">
      <c r="A4" s="8"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5" spans="1:7" ht="12" customHeight="1" x14ac:dyDescent="0.2"/>
    <row r="6" spans="1:7" ht="12" customHeight="1" x14ac:dyDescent="0.3">
      <c r="A6" s="9" t="s">
        <v>7</v>
      </c>
    </row>
    <row r="7" spans="1:7" ht="12" customHeight="1" x14ac:dyDescent="0.2"/>
    <row r="8" spans="1:7" ht="12" customHeight="1" x14ac:dyDescent="0.2">
      <c r="A8" s="10" t="s">
        <v>8</v>
      </c>
      <c r="B8" s="11" t="s">
        <v>9</v>
      </c>
      <c r="C8" s="11" t="s">
        <v>10</v>
      </c>
      <c r="D8" s="11" t="s">
        <v>11</v>
      </c>
      <c r="E8" s="11" t="s">
        <v>12</v>
      </c>
      <c r="F8" s="11" t="s">
        <v>13</v>
      </c>
      <c r="G8" s="11" t="s">
        <v>14</v>
      </c>
    </row>
    <row r="9" spans="1:7" ht="12" customHeight="1" x14ac:dyDescent="0.2">
      <c r="A9" s="6" t="s">
        <v>15</v>
      </c>
      <c r="B9" s="12">
        <v>210</v>
      </c>
      <c r="C9" s="12">
        <v>214</v>
      </c>
      <c r="D9" s="12">
        <v>212</v>
      </c>
      <c r="E9" s="12">
        <v>229</v>
      </c>
      <c r="F9" s="12">
        <v>221</v>
      </c>
      <c r="G9" s="12">
        <v>224</v>
      </c>
    </row>
    <row r="10" spans="1:7" ht="12" customHeight="1" x14ac:dyDescent="0.2">
      <c r="A10" s="6" t="s">
        <v>16</v>
      </c>
      <c r="B10" s="12">
        <v>218</v>
      </c>
      <c r="C10" s="12">
        <v>220</v>
      </c>
      <c r="D10" s="12">
        <v>220</v>
      </c>
      <c r="E10" s="12">
        <v>234</v>
      </c>
      <c r="F10" s="12">
        <v>228</v>
      </c>
      <c r="G10" s="12">
        <v>232</v>
      </c>
    </row>
    <row r="11" spans="1:7" ht="12" customHeight="1" x14ac:dyDescent="0.2">
      <c r="A11" s="6" t="s">
        <v>17</v>
      </c>
      <c r="B11" s="12">
        <v>219</v>
      </c>
      <c r="C11" s="12">
        <v>220</v>
      </c>
      <c r="D11" s="12">
        <v>221</v>
      </c>
      <c r="E11" s="12">
        <v>234</v>
      </c>
      <c r="F11" s="12">
        <v>228</v>
      </c>
      <c r="G11" s="12">
        <v>232</v>
      </c>
    </row>
    <row r="12" spans="1:7" ht="12" customHeight="1" x14ac:dyDescent="0.2">
      <c r="A12" s="6" t="s">
        <v>18</v>
      </c>
      <c r="B12" s="12">
        <v>201</v>
      </c>
      <c r="C12" s="12">
        <v>204</v>
      </c>
      <c r="D12" s="12">
        <v>206</v>
      </c>
      <c r="E12" s="12">
        <v>220</v>
      </c>
      <c r="F12" s="12">
        <v>214</v>
      </c>
      <c r="G12" s="12">
        <v>229</v>
      </c>
    </row>
    <row r="13" spans="1:7" ht="12" customHeight="1" x14ac:dyDescent="0.2">
      <c r="A13" s="6" t="s">
        <v>19</v>
      </c>
      <c r="B13" s="12">
        <v>214</v>
      </c>
      <c r="C13" s="12">
        <v>216</v>
      </c>
      <c r="D13" s="12">
        <v>217</v>
      </c>
      <c r="E13" s="12">
        <v>230</v>
      </c>
      <c r="F13" s="12">
        <v>219</v>
      </c>
      <c r="G13" s="12">
        <v>224</v>
      </c>
    </row>
    <row r="14" spans="1:7" ht="12" customHeight="1" x14ac:dyDescent="0.2">
      <c r="A14" s="6" t="s">
        <v>20</v>
      </c>
      <c r="B14" s="12">
        <v>214</v>
      </c>
      <c r="C14" s="12">
        <v>216</v>
      </c>
      <c r="D14" s="12">
        <v>217</v>
      </c>
      <c r="E14" s="12">
        <v>230</v>
      </c>
      <c r="F14" s="12">
        <v>219</v>
      </c>
      <c r="G14" s="12">
        <v>224</v>
      </c>
    </row>
    <row r="15" spans="1:7" ht="12" customHeight="1" x14ac:dyDescent="0.2">
      <c r="A15" s="6" t="s">
        <v>21</v>
      </c>
      <c r="B15" s="12">
        <v>214</v>
      </c>
      <c r="C15" s="12">
        <v>216</v>
      </c>
      <c r="D15" s="12">
        <v>217</v>
      </c>
      <c r="E15" s="12">
        <v>230</v>
      </c>
      <c r="F15" s="12">
        <v>219</v>
      </c>
      <c r="G15" s="12">
        <v>224</v>
      </c>
    </row>
    <row r="16" spans="1:7" ht="12" customHeight="1" x14ac:dyDescent="0.2">
      <c r="A16" s="6" t="s">
        <v>22</v>
      </c>
      <c r="B16" s="12">
        <v>213</v>
      </c>
      <c r="C16" s="12">
        <v>215</v>
      </c>
      <c r="D16" s="12">
        <v>216</v>
      </c>
      <c r="E16" s="12">
        <v>232</v>
      </c>
      <c r="F16" s="12">
        <v>212</v>
      </c>
      <c r="G16" s="12">
        <v>213</v>
      </c>
    </row>
    <row r="17" spans="1:7" ht="12" customHeight="1" x14ac:dyDescent="0.2">
      <c r="A17" s="6" t="s">
        <v>23</v>
      </c>
      <c r="B17" s="12">
        <v>197</v>
      </c>
      <c r="C17" s="12">
        <v>202</v>
      </c>
      <c r="D17" s="12">
        <v>209</v>
      </c>
      <c r="E17" s="12">
        <v>221</v>
      </c>
      <c r="F17" s="12">
        <v>200</v>
      </c>
      <c r="G17" s="12">
        <v>209</v>
      </c>
    </row>
    <row r="18" spans="1:7" ht="12" customHeight="1" x14ac:dyDescent="0.2">
      <c r="A18" s="6" t="s">
        <v>24</v>
      </c>
      <c r="B18" s="12">
        <v>197</v>
      </c>
      <c r="C18" s="12">
        <v>202</v>
      </c>
      <c r="D18" s="12">
        <v>209</v>
      </c>
      <c r="E18" s="12">
        <v>221</v>
      </c>
      <c r="F18" s="12">
        <v>200</v>
      </c>
      <c r="G18" s="12">
        <v>209</v>
      </c>
    </row>
    <row r="19" spans="1:7" ht="12" customHeight="1" x14ac:dyDescent="0.2">
      <c r="A19" s="6" t="s">
        <v>25</v>
      </c>
      <c r="B19" s="12">
        <v>204</v>
      </c>
      <c r="C19" s="12">
        <v>201</v>
      </c>
      <c r="D19" s="12">
        <v>207</v>
      </c>
      <c r="E19" s="12">
        <v>221</v>
      </c>
      <c r="F19" s="12">
        <v>200</v>
      </c>
      <c r="G19" s="12">
        <v>207</v>
      </c>
    </row>
    <row r="20" spans="1:7" ht="12" customHeight="1" x14ac:dyDescent="0.2">
      <c r="A20" s="6" t="s">
        <v>26</v>
      </c>
      <c r="B20" s="12">
        <v>138</v>
      </c>
      <c r="C20" s="12">
        <v>153</v>
      </c>
      <c r="D20" s="12">
        <v>163</v>
      </c>
      <c r="E20" s="12">
        <v>207</v>
      </c>
      <c r="F20" s="12">
        <v>192</v>
      </c>
      <c r="G20" s="12">
        <v>205</v>
      </c>
    </row>
    <row r="21" spans="1:7" ht="12" customHeight="1" x14ac:dyDescent="0.2">
      <c r="A21" s="6" t="s">
        <v>27</v>
      </c>
      <c r="B21" s="12">
        <v>211</v>
      </c>
      <c r="C21" s="12">
        <v>211</v>
      </c>
      <c r="D21" s="12">
        <v>215</v>
      </c>
      <c r="E21" s="12">
        <v>232</v>
      </c>
      <c r="F21" s="12">
        <v>213</v>
      </c>
      <c r="G21" s="12">
        <v>214</v>
      </c>
    </row>
    <row r="22" spans="1:7" ht="12" customHeight="1" x14ac:dyDescent="0.2">
      <c r="A22" s="6" t="s">
        <v>28</v>
      </c>
      <c r="B22" s="12">
        <v>189</v>
      </c>
      <c r="C22" s="12">
        <v>197</v>
      </c>
      <c r="D22" s="12">
        <v>204</v>
      </c>
      <c r="E22" s="12">
        <v>215</v>
      </c>
      <c r="F22" s="12">
        <v>210</v>
      </c>
      <c r="G22" s="12">
        <v>211</v>
      </c>
    </row>
    <row r="23" spans="1:7" ht="12" customHeight="1" x14ac:dyDescent="0.2">
      <c r="A23" s="6" t="s">
        <v>29</v>
      </c>
      <c r="B23" s="12">
        <v>52</v>
      </c>
      <c r="C23" s="12">
        <v>71</v>
      </c>
      <c r="D23" s="12">
        <v>74</v>
      </c>
      <c r="E23" s="12">
        <v>77</v>
      </c>
      <c r="F23" s="12">
        <v>80</v>
      </c>
      <c r="G23" s="12">
        <v>81</v>
      </c>
    </row>
    <row r="24" spans="1:7" ht="12" customHeight="1" x14ac:dyDescent="0.2">
      <c r="A24" s="6" t="s">
        <v>30</v>
      </c>
      <c r="B24" s="12">
        <v>208</v>
      </c>
      <c r="C24" s="12">
        <v>208</v>
      </c>
      <c r="D24" s="12">
        <v>196</v>
      </c>
      <c r="E24" s="12">
        <v>221</v>
      </c>
      <c r="F24" s="12">
        <v>209</v>
      </c>
      <c r="G24" s="12">
        <v>207</v>
      </c>
    </row>
    <row r="25" spans="1:7" ht="12" customHeight="1" x14ac:dyDescent="0.2">
      <c r="A25" s="6" t="s">
        <v>31</v>
      </c>
      <c r="B25" s="12">
        <v>206</v>
      </c>
      <c r="C25" s="12">
        <v>207</v>
      </c>
      <c r="D25" s="12">
        <v>208</v>
      </c>
      <c r="E25" s="12">
        <v>220</v>
      </c>
      <c r="F25" s="12">
        <v>210</v>
      </c>
      <c r="G25" s="12">
        <v>211</v>
      </c>
    </row>
    <row r="26" spans="1:7" ht="12" customHeight="1" x14ac:dyDescent="0.2">
      <c r="A26" s="6" t="s">
        <v>32</v>
      </c>
      <c r="B26" s="12">
        <v>213</v>
      </c>
      <c r="C26" s="12">
        <v>213</v>
      </c>
      <c r="D26" s="12">
        <v>216</v>
      </c>
      <c r="E26" s="12">
        <v>226</v>
      </c>
      <c r="F26" s="12">
        <v>212</v>
      </c>
      <c r="G26" s="12">
        <v>211</v>
      </c>
    </row>
    <row r="27" spans="1:7" ht="12" customHeight="1" x14ac:dyDescent="0.2">
      <c r="A27" s="6" t="s">
        <v>33</v>
      </c>
      <c r="B27" s="12">
        <v>202</v>
      </c>
      <c r="C27" s="12">
        <v>207</v>
      </c>
      <c r="D27" s="12">
        <v>209</v>
      </c>
      <c r="E27" s="12">
        <v>217</v>
      </c>
      <c r="F27" s="12">
        <v>209</v>
      </c>
      <c r="G27" s="12">
        <v>210</v>
      </c>
    </row>
    <row r="28" spans="1:7" ht="12" customHeight="1" x14ac:dyDescent="0.2">
      <c r="A28" s="6" t="s">
        <v>34</v>
      </c>
      <c r="B28" s="12">
        <v>202</v>
      </c>
      <c r="C28" s="12">
        <v>207</v>
      </c>
      <c r="D28" s="12">
        <v>209</v>
      </c>
      <c r="E28" s="12">
        <v>217</v>
      </c>
      <c r="F28" s="12">
        <v>209</v>
      </c>
      <c r="G28" s="12">
        <v>210</v>
      </c>
    </row>
    <row r="29" spans="1:7" ht="12" customHeight="1" x14ac:dyDescent="0.2">
      <c r="A29" s="6" t="s">
        <v>35</v>
      </c>
      <c r="B29" s="12">
        <v>199</v>
      </c>
      <c r="C29" s="12">
        <v>205</v>
      </c>
      <c r="D29" s="12">
        <v>207</v>
      </c>
      <c r="E29" s="12">
        <v>218</v>
      </c>
      <c r="F29" s="12">
        <v>210</v>
      </c>
      <c r="G29" s="12">
        <v>211</v>
      </c>
    </row>
    <row r="30" spans="1:7" ht="12" customHeight="1" x14ac:dyDescent="0.2">
      <c r="A30" s="6" t="s">
        <v>36</v>
      </c>
      <c r="B30" s="12">
        <v>199</v>
      </c>
      <c r="C30" s="12">
        <v>205</v>
      </c>
      <c r="D30" s="12">
        <v>207</v>
      </c>
      <c r="E30" s="12">
        <v>217</v>
      </c>
      <c r="F30" s="12">
        <v>210</v>
      </c>
      <c r="G30" s="12">
        <v>211</v>
      </c>
    </row>
    <row r="31" spans="1:7" ht="12" customHeight="1" x14ac:dyDescent="0.2">
      <c r="A31" s="6" t="s">
        <v>37</v>
      </c>
      <c r="B31" s="12">
        <v>202</v>
      </c>
      <c r="C31" s="12">
        <v>204</v>
      </c>
      <c r="D31" s="12">
        <v>206</v>
      </c>
      <c r="E31" s="12">
        <v>218</v>
      </c>
      <c r="F31" s="12">
        <v>209</v>
      </c>
      <c r="G31" s="12">
        <v>211</v>
      </c>
    </row>
    <row r="32" spans="1:7" ht="12" customHeight="1" x14ac:dyDescent="0.2">
      <c r="A32" s="6" t="s">
        <v>38</v>
      </c>
      <c r="B32" s="12">
        <v>202</v>
      </c>
      <c r="C32" s="12">
        <v>204</v>
      </c>
      <c r="D32" s="12">
        <v>206</v>
      </c>
      <c r="E32" s="12">
        <v>218</v>
      </c>
      <c r="F32" s="12">
        <v>209</v>
      </c>
      <c r="G32" s="12">
        <v>211</v>
      </c>
    </row>
    <row r="33" spans="1:7" ht="12" customHeight="1" x14ac:dyDescent="0.2">
      <c r="A33" s="6" t="s">
        <v>39</v>
      </c>
      <c r="B33" s="12" t="s">
        <v>40</v>
      </c>
      <c r="C33" s="12">
        <v>150</v>
      </c>
      <c r="D33" s="12">
        <v>196</v>
      </c>
      <c r="E33" s="12">
        <v>212</v>
      </c>
      <c r="F33" s="12">
        <v>203</v>
      </c>
      <c r="G33" s="12">
        <v>207</v>
      </c>
    </row>
    <row r="34" spans="1:7" ht="12" customHeight="1" x14ac:dyDescent="0.2">
      <c r="A34" s="6" t="s">
        <v>41</v>
      </c>
      <c r="B34" s="12" t="s">
        <v>40</v>
      </c>
      <c r="C34" s="12">
        <v>149</v>
      </c>
      <c r="D34" s="12">
        <v>196</v>
      </c>
      <c r="E34" s="12">
        <v>211</v>
      </c>
      <c r="F34" s="12">
        <v>204</v>
      </c>
      <c r="G34" s="12">
        <v>207</v>
      </c>
    </row>
    <row r="35" spans="1:7" ht="12" customHeight="1" x14ac:dyDescent="0.2">
      <c r="A35" s="6" t="s">
        <v>42</v>
      </c>
      <c r="B35" s="12" t="s">
        <v>40</v>
      </c>
      <c r="C35" s="12">
        <v>150</v>
      </c>
      <c r="D35" s="12">
        <v>196</v>
      </c>
      <c r="E35" s="12">
        <v>212</v>
      </c>
      <c r="F35" s="12">
        <v>203</v>
      </c>
      <c r="G35" s="12">
        <v>207</v>
      </c>
    </row>
    <row r="36" spans="1:7" ht="12" customHeight="1" x14ac:dyDescent="0.2">
      <c r="A36" s="6" t="s">
        <v>43</v>
      </c>
      <c r="B36" s="12" t="s">
        <v>40</v>
      </c>
      <c r="C36" s="12">
        <v>149</v>
      </c>
      <c r="D36" s="12">
        <v>196</v>
      </c>
      <c r="E36" s="12">
        <v>212</v>
      </c>
      <c r="F36" s="12">
        <v>203</v>
      </c>
      <c r="G36" s="12">
        <v>207</v>
      </c>
    </row>
    <row r="37" spans="1:7" ht="12" customHeight="1" x14ac:dyDescent="0.2">
      <c r="A37" s="6" t="s">
        <v>44</v>
      </c>
      <c r="B37" s="12" t="s">
        <v>40</v>
      </c>
      <c r="C37" s="12">
        <v>150</v>
      </c>
      <c r="D37" s="12">
        <v>196</v>
      </c>
      <c r="E37" s="12">
        <v>212</v>
      </c>
      <c r="F37" s="12">
        <v>202</v>
      </c>
      <c r="G37" s="12">
        <v>206</v>
      </c>
    </row>
    <row r="38" spans="1:7" ht="12" customHeight="1" x14ac:dyDescent="0.2">
      <c r="A38" s="6" t="s">
        <v>45</v>
      </c>
      <c r="B38" s="12">
        <v>201</v>
      </c>
      <c r="C38" s="12">
        <v>206</v>
      </c>
      <c r="D38" s="12">
        <v>207</v>
      </c>
      <c r="E38" s="12">
        <v>218</v>
      </c>
      <c r="F38" s="12">
        <v>210</v>
      </c>
      <c r="G38" s="12">
        <v>211</v>
      </c>
    </row>
    <row r="39" spans="1:7" ht="12" customHeight="1" x14ac:dyDescent="0.2">
      <c r="A39" s="13" t="s">
        <v>46</v>
      </c>
      <c r="B39" s="14">
        <v>191</v>
      </c>
      <c r="C39" s="14">
        <v>207</v>
      </c>
      <c r="D39" s="14">
        <v>206</v>
      </c>
      <c r="E39" s="14">
        <v>218</v>
      </c>
      <c r="F39" s="14">
        <v>210</v>
      </c>
      <c r="G39" s="14">
        <v>211</v>
      </c>
    </row>
    <row r="40" spans="1:7" ht="12" customHeight="1" x14ac:dyDescent="0.2">
      <c r="A40" s="71" t="s">
        <v>47</v>
      </c>
      <c r="B40" s="71"/>
      <c r="C40" s="71"/>
      <c r="D40" s="71"/>
      <c r="E40" s="71"/>
      <c r="F40" s="71"/>
      <c r="G40" s="71"/>
    </row>
    <row r="41" spans="1:7" ht="12" customHeight="1" x14ac:dyDescent="0.2"/>
    <row r="42" spans="1:7" ht="12" customHeight="1" x14ac:dyDescent="0.25">
      <c r="A42" s="9" t="s">
        <v>48</v>
      </c>
    </row>
    <row r="43" spans="1:7" ht="12" customHeight="1" x14ac:dyDescent="0.2">
      <c r="A43" s="9" t="s">
        <v>0</v>
      </c>
    </row>
    <row r="44" spans="1:7" ht="12" customHeight="1" x14ac:dyDescent="0.2">
      <c r="A44" s="9" t="s">
        <v>49</v>
      </c>
    </row>
    <row r="45" spans="1:7" ht="12" customHeight="1" x14ac:dyDescent="0.2">
      <c r="A45" s="9" t="s">
        <v>50</v>
      </c>
    </row>
    <row r="46" spans="1:7" ht="12" customHeight="1" x14ac:dyDescent="0.2">
      <c r="A46" s="9" t="s">
        <v>51</v>
      </c>
    </row>
    <row r="47" spans="1:7" ht="12" customHeight="1" x14ac:dyDescent="0.2">
      <c r="A47" s="9" t="s">
        <v>52</v>
      </c>
    </row>
    <row r="48" spans="1:7" ht="12" customHeight="1" x14ac:dyDescent="0.2">
      <c r="A48" s="9" t="s">
        <v>0</v>
      </c>
    </row>
    <row r="49" spans="1:1" ht="12" customHeight="1" x14ac:dyDescent="0.25">
      <c r="A49" s="9" t="s">
        <v>53</v>
      </c>
    </row>
    <row r="50" spans="1:1" ht="12" customHeight="1" x14ac:dyDescent="0.2">
      <c r="A50" s="9" t="s">
        <v>54</v>
      </c>
    </row>
    <row r="51" spans="1:1" ht="12" customHeight="1" x14ac:dyDescent="0.2">
      <c r="A51" s="9" t="s">
        <v>55</v>
      </c>
    </row>
    <row r="52" spans="1:1" ht="12" customHeight="1" x14ac:dyDescent="0.2">
      <c r="A52" s="9" t="s">
        <v>56</v>
      </c>
    </row>
    <row r="53" spans="1:1" ht="12" customHeight="1" x14ac:dyDescent="0.2">
      <c r="A53" s="9" t="s">
        <v>57</v>
      </c>
    </row>
    <row r="54" spans="1:1" ht="12" customHeight="1" x14ac:dyDescent="0.2">
      <c r="A54" s="9" t="s">
        <v>58</v>
      </c>
    </row>
    <row r="55" spans="1:1" ht="12" customHeight="1" x14ac:dyDescent="0.2">
      <c r="A55" s="9" t="s">
        <v>59</v>
      </c>
    </row>
    <row r="56" spans="1:1" ht="12" customHeight="1" x14ac:dyDescent="0.2">
      <c r="A56" s="9" t="s">
        <v>0</v>
      </c>
    </row>
    <row r="57" spans="1:1" ht="12" customHeight="1" x14ac:dyDescent="0.25">
      <c r="A57" s="9" t="s">
        <v>60</v>
      </c>
    </row>
    <row r="58" spans="1:1" ht="12" customHeight="1" x14ac:dyDescent="0.2">
      <c r="A58" s="9" t="s">
        <v>61</v>
      </c>
    </row>
    <row r="59" spans="1:1" ht="12" customHeight="1" x14ac:dyDescent="0.2">
      <c r="A59" s="9" t="s">
        <v>62</v>
      </c>
    </row>
    <row r="60" spans="1:1" ht="12" customHeight="1" x14ac:dyDescent="0.2">
      <c r="A60" s="9" t="s">
        <v>63</v>
      </c>
    </row>
    <row r="61" spans="1:1" ht="12" customHeight="1" x14ac:dyDescent="0.2">
      <c r="A61" s="9" t="s">
        <v>64</v>
      </c>
    </row>
    <row r="62" spans="1:1" ht="12" customHeight="1" x14ac:dyDescent="0.2">
      <c r="A62" s="9" t="s">
        <v>65</v>
      </c>
    </row>
    <row r="63" spans="1:1" ht="12" customHeight="1" x14ac:dyDescent="0.2">
      <c r="A63" s="9" t="s">
        <v>0</v>
      </c>
    </row>
    <row r="64" spans="1:1" ht="12" customHeight="1" x14ac:dyDescent="0.25">
      <c r="A64" s="9" t="s">
        <v>66</v>
      </c>
    </row>
    <row r="65" spans="1:1" ht="12" customHeight="1" x14ac:dyDescent="0.2">
      <c r="A65" s="9" t="s">
        <v>67</v>
      </c>
    </row>
    <row r="66" spans="1:1" ht="12" customHeight="1" x14ac:dyDescent="0.2">
      <c r="A66" s="9" t="s">
        <v>68</v>
      </c>
    </row>
    <row r="67" spans="1:1" ht="12" customHeight="1" x14ac:dyDescent="0.2">
      <c r="A67" s="9" t="s">
        <v>69</v>
      </c>
    </row>
    <row r="68" spans="1:1" ht="12" customHeight="1" x14ac:dyDescent="0.2">
      <c r="A68" s="9" t="s">
        <v>0</v>
      </c>
    </row>
    <row r="69" spans="1:1" ht="12" customHeight="1" x14ac:dyDescent="0.25">
      <c r="A69" s="9" t="s">
        <v>70</v>
      </c>
    </row>
    <row r="70" spans="1:1" ht="12" customHeight="1" x14ac:dyDescent="0.2">
      <c r="A70" s="9" t="s">
        <v>71</v>
      </c>
    </row>
    <row r="71" spans="1:1" ht="12" customHeight="1" x14ac:dyDescent="0.2">
      <c r="A71" s="9" t="s">
        <v>72</v>
      </c>
    </row>
    <row r="72" spans="1:1" ht="12" customHeight="1" x14ac:dyDescent="0.2">
      <c r="A72" s="9" t="s">
        <v>73</v>
      </c>
    </row>
    <row r="73" spans="1:1" ht="12" customHeight="1" x14ac:dyDescent="0.2">
      <c r="A73" s="9" t="s">
        <v>74</v>
      </c>
    </row>
    <row r="74" spans="1:1" ht="12" customHeight="1" x14ac:dyDescent="0.2">
      <c r="A74" s="9" t="s">
        <v>0</v>
      </c>
    </row>
    <row r="75" spans="1:1" ht="12" customHeight="1" x14ac:dyDescent="0.25">
      <c r="A75" s="9" t="s">
        <v>75</v>
      </c>
    </row>
    <row r="76" spans="1:1" ht="12" customHeight="1" x14ac:dyDescent="0.2">
      <c r="A76" s="9" t="s">
        <v>76</v>
      </c>
    </row>
    <row r="77" spans="1:1" ht="12" customHeight="1" x14ac:dyDescent="0.2">
      <c r="A77" s="9" t="s">
        <v>77</v>
      </c>
    </row>
    <row r="78" spans="1:1" ht="12" customHeight="1" x14ac:dyDescent="0.2">
      <c r="A78" s="9" t="s">
        <v>78</v>
      </c>
    </row>
    <row r="79" spans="1:1" ht="12" customHeight="1" x14ac:dyDescent="0.2">
      <c r="A79" s="9" t="s">
        <v>79</v>
      </c>
    </row>
    <row r="80" spans="1:1" ht="12" customHeight="1" x14ac:dyDescent="0.2">
      <c r="A80" s="9" t="s">
        <v>80</v>
      </c>
    </row>
    <row r="81" spans="1:1" ht="12" customHeight="1" x14ac:dyDescent="0.2">
      <c r="A81" s="9" t="s">
        <v>81</v>
      </c>
    </row>
    <row r="82" spans="1:1" ht="12" customHeight="1" x14ac:dyDescent="0.2">
      <c r="A82" s="9" t="s">
        <v>82</v>
      </c>
    </row>
    <row r="83" spans="1:1" ht="12" customHeight="1" x14ac:dyDescent="0.2">
      <c r="A83" s="9" t="s">
        <v>0</v>
      </c>
    </row>
    <row r="84" spans="1:1" ht="12" customHeight="1" x14ac:dyDescent="0.25">
      <c r="A84" s="9" t="s">
        <v>83</v>
      </c>
    </row>
    <row r="85" spans="1:1" ht="12" customHeight="1" x14ac:dyDescent="0.2">
      <c r="A85" s="9" t="s">
        <v>84</v>
      </c>
    </row>
    <row r="86" spans="1:1" ht="12" customHeight="1" x14ac:dyDescent="0.2">
      <c r="A86" s="9" t="s">
        <v>85</v>
      </c>
    </row>
    <row r="87" spans="1:1" ht="12" customHeight="1" x14ac:dyDescent="0.2">
      <c r="A87" s="9" t="s">
        <v>0</v>
      </c>
    </row>
    <row r="88" spans="1:1" ht="12" customHeight="1" x14ac:dyDescent="0.25">
      <c r="A88" s="9" t="s">
        <v>86</v>
      </c>
    </row>
    <row r="89" spans="1:1" ht="12" customHeight="1" x14ac:dyDescent="0.2">
      <c r="A89" s="9" t="s">
        <v>87</v>
      </c>
    </row>
    <row r="90" spans="1:1" ht="12" customHeight="1" x14ac:dyDescent="0.2">
      <c r="A90" s="9" t="s">
        <v>88</v>
      </c>
    </row>
    <row r="91" spans="1:1" ht="12" customHeight="1" x14ac:dyDescent="0.2">
      <c r="A91" s="9" t="s">
        <v>89</v>
      </c>
    </row>
    <row r="92" spans="1:1" ht="12" customHeight="1" x14ac:dyDescent="0.2">
      <c r="A92" s="9" t="s">
        <v>90</v>
      </c>
    </row>
    <row r="93" spans="1:1" ht="12" customHeight="1" x14ac:dyDescent="0.2">
      <c r="A93" s="9" t="s">
        <v>0</v>
      </c>
    </row>
    <row r="94" spans="1:1" ht="12" customHeight="1" x14ac:dyDescent="0.25">
      <c r="A94" s="9" t="s">
        <v>91</v>
      </c>
    </row>
    <row r="95" spans="1:1" ht="12" customHeight="1" x14ac:dyDescent="0.2">
      <c r="A95" s="9" t="s">
        <v>92</v>
      </c>
    </row>
    <row r="96" spans="1:1" ht="12" customHeight="1" x14ac:dyDescent="0.2">
      <c r="A96" s="9" t="s">
        <v>93</v>
      </c>
    </row>
    <row r="97" spans="1:1" ht="12" customHeight="1" x14ac:dyDescent="0.2">
      <c r="A97" s="9" t="s">
        <v>0</v>
      </c>
    </row>
    <row r="98" spans="1:1" ht="12" customHeight="1" x14ac:dyDescent="0.25">
      <c r="A98" s="9" t="s">
        <v>94</v>
      </c>
    </row>
    <row r="99" spans="1:1" ht="12" customHeight="1" x14ac:dyDescent="0.2">
      <c r="A99" s="9" t="s">
        <v>95</v>
      </c>
    </row>
    <row r="100" spans="1:1" ht="12" customHeight="1" x14ac:dyDescent="0.2">
      <c r="A100" s="9" t="s">
        <v>96</v>
      </c>
    </row>
    <row r="101" spans="1:1" ht="12" customHeight="1" x14ac:dyDescent="0.2">
      <c r="A101" s="9" t="s">
        <v>0</v>
      </c>
    </row>
    <row r="102" spans="1:1" ht="12" customHeight="1" x14ac:dyDescent="0.25">
      <c r="A102" s="9" t="s">
        <v>97</v>
      </c>
    </row>
    <row r="103" spans="1:1" ht="12" customHeight="1" x14ac:dyDescent="0.2">
      <c r="A103" s="9" t="s">
        <v>98</v>
      </c>
    </row>
    <row r="104" spans="1:1" ht="12" customHeight="1" x14ac:dyDescent="0.2">
      <c r="A104" s="9" t="s">
        <v>99</v>
      </c>
    </row>
    <row r="105" spans="1:1" ht="12" customHeight="1" x14ac:dyDescent="0.2">
      <c r="A105" s="9" t="s">
        <v>100</v>
      </c>
    </row>
    <row r="106" spans="1:1" ht="12" customHeight="1" x14ac:dyDescent="0.2">
      <c r="A106" s="9" t="s">
        <v>101</v>
      </c>
    </row>
    <row r="107" spans="1:1" ht="12" customHeight="1" x14ac:dyDescent="0.2">
      <c r="A107" s="9" t="s">
        <v>102</v>
      </c>
    </row>
    <row r="108" spans="1:1" ht="12" customHeight="1" x14ac:dyDescent="0.2">
      <c r="A108" s="9" t="s">
        <v>0</v>
      </c>
    </row>
    <row r="109" spans="1:1" ht="12" customHeight="1" x14ac:dyDescent="0.25">
      <c r="A109" s="9" t="s">
        <v>103</v>
      </c>
    </row>
    <row r="110" spans="1:1" ht="12" customHeight="1" x14ac:dyDescent="0.2">
      <c r="A110" s="9" t="s">
        <v>104</v>
      </c>
    </row>
    <row r="111" spans="1:1" ht="12" customHeight="1" x14ac:dyDescent="0.2">
      <c r="A111" s="9" t="s">
        <v>105</v>
      </c>
    </row>
    <row r="112" spans="1:1" ht="12" customHeight="1" x14ac:dyDescent="0.2">
      <c r="A112" s="9" t="s">
        <v>0</v>
      </c>
    </row>
    <row r="113" spans="1:1" ht="12" customHeight="1" x14ac:dyDescent="0.25">
      <c r="A113" s="9" t="s">
        <v>106</v>
      </c>
    </row>
    <row r="114" spans="1:1" ht="12" customHeight="1" x14ac:dyDescent="0.2">
      <c r="A114" s="9" t="s">
        <v>107</v>
      </c>
    </row>
    <row r="115" spans="1:1" ht="12" customHeight="1" x14ac:dyDescent="0.2">
      <c r="A115" s="9" t="s">
        <v>108</v>
      </c>
    </row>
    <row r="116" spans="1:1" ht="12" customHeight="1" x14ac:dyDescent="0.2">
      <c r="A116" s="9" t="s">
        <v>109</v>
      </c>
    </row>
    <row r="117" spans="1:1" ht="12" customHeight="1" x14ac:dyDescent="0.2">
      <c r="A117" s="9" t="s">
        <v>110</v>
      </c>
    </row>
    <row r="118" spans="1:1" ht="12" customHeight="1" x14ac:dyDescent="0.2">
      <c r="A118" s="9" t="s">
        <v>0</v>
      </c>
    </row>
    <row r="119" spans="1:1" ht="12" customHeight="1" x14ac:dyDescent="0.25">
      <c r="A119" s="9" t="s">
        <v>111</v>
      </c>
    </row>
    <row r="120" spans="1:1" ht="12" customHeight="1" x14ac:dyDescent="0.2">
      <c r="A120" s="9" t="s">
        <v>112</v>
      </c>
    </row>
    <row r="121" spans="1:1" ht="12" customHeight="1" x14ac:dyDescent="0.2">
      <c r="A121" s="9" t="s">
        <v>0</v>
      </c>
    </row>
    <row r="122" spans="1:1" ht="12" customHeight="1" x14ac:dyDescent="0.25">
      <c r="A122" s="9" t="s">
        <v>113</v>
      </c>
    </row>
    <row r="123" spans="1:1" ht="12" customHeight="1" x14ac:dyDescent="0.2">
      <c r="A123" s="9" t="s">
        <v>114</v>
      </c>
    </row>
    <row r="124" spans="1:1" ht="12" customHeight="1" x14ac:dyDescent="0.2">
      <c r="A124" s="9" t="s">
        <v>115</v>
      </c>
    </row>
    <row r="125" spans="1:1" ht="12" customHeight="1" x14ac:dyDescent="0.2">
      <c r="A125" s="9" t="s">
        <v>116</v>
      </c>
    </row>
    <row r="126" spans="1:1" ht="12" customHeight="1" x14ac:dyDescent="0.2">
      <c r="A126" s="9" t="s">
        <v>117</v>
      </c>
    </row>
    <row r="127" spans="1:1" ht="12" customHeight="1" x14ac:dyDescent="0.2">
      <c r="A127" s="9" t="s">
        <v>0</v>
      </c>
    </row>
    <row r="128" spans="1:1" ht="12" customHeight="1" x14ac:dyDescent="0.25">
      <c r="A128" s="9" t="s">
        <v>118</v>
      </c>
    </row>
    <row r="129" spans="1:1" ht="12" customHeight="1" x14ac:dyDescent="0.2">
      <c r="A129" s="9" t="s">
        <v>119</v>
      </c>
    </row>
    <row r="130" spans="1:1" ht="12" customHeight="1" x14ac:dyDescent="0.2">
      <c r="A130" s="9" t="s">
        <v>120</v>
      </c>
    </row>
    <row r="131" spans="1:1" ht="12" customHeight="1" x14ac:dyDescent="0.2">
      <c r="A131" s="9" t="s">
        <v>0</v>
      </c>
    </row>
    <row r="132" spans="1:1" ht="12" customHeight="1" x14ac:dyDescent="0.25">
      <c r="A132" s="9" t="s">
        <v>121</v>
      </c>
    </row>
    <row r="133" spans="1:1" ht="12" customHeight="1" x14ac:dyDescent="0.2">
      <c r="A133" s="9" t="s">
        <v>122</v>
      </c>
    </row>
    <row r="134" spans="1:1" ht="12" customHeight="1" x14ac:dyDescent="0.2">
      <c r="A134" s="9" t="s">
        <v>123</v>
      </c>
    </row>
    <row r="135" spans="1:1" ht="12" customHeight="1" x14ac:dyDescent="0.2">
      <c r="A135" s="9" t="s">
        <v>124</v>
      </c>
    </row>
    <row r="136" spans="1:1" ht="12" customHeight="1" x14ac:dyDescent="0.2">
      <c r="A136" s="9" t="s">
        <v>0</v>
      </c>
    </row>
    <row r="137" spans="1:1" ht="12" customHeight="1" x14ac:dyDescent="0.25">
      <c r="A137" s="9" t="s">
        <v>125</v>
      </c>
    </row>
    <row r="138" spans="1:1" ht="12" customHeight="1" x14ac:dyDescent="0.2">
      <c r="A138" s="9" t="s">
        <v>126</v>
      </c>
    </row>
    <row r="139" spans="1:1" ht="12" customHeight="1" x14ac:dyDescent="0.2">
      <c r="A139" s="9" t="s">
        <v>127</v>
      </c>
    </row>
    <row r="140" spans="1:1" ht="12" customHeight="1" x14ac:dyDescent="0.2">
      <c r="A140" s="9" t="s">
        <v>128</v>
      </c>
    </row>
    <row r="141" spans="1:1" ht="12" customHeight="1" x14ac:dyDescent="0.2">
      <c r="A141" s="9" t="s">
        <v>0</v>
      </c>
    </row>
    <row r="142" spans="1:1" ht="12" customHeight="1" x14ac:dyDescent="0.25">
      <c r="A142" s="9" t="s">
        <v>129</v>
      </c>
    </row>
    <row r="143" spans="1:1" ht="12" customHeight="1" x14ac:dyDescent="0.2">
      <c r="A143" s="9" t="s">
        <v>130</v>
      </c>
    </row>
    <row r="144" spans="1:1" ht="12" customHeight="1" x14ac:dyDescent="0.2">
      <c r="A144" s="9" t="s">
        <v>131</v>
      </c>
    </row>
    <row r="145" spans="1:1" ht="12" customHeight="1" x14ac:dyDescent="0.2">
      <c r="A145" s="9" t="s">
        <v>132</v>
      </c>
    </row>
    <row r="146" spans="1:1" ht="12" customHeight="1" x14ac:dyDescent="0.2">
      <c r="A146" s="9" t="s">
        <v>133</v>
      </c>
    </row>
    <row r="147" spans="1:1" ht="12" customHeight="1" x14ac:dyDescent="0.2">
      <c r="A147" s="9" t="s">
        <v>0</v>
      </c>
    </row>
    <row r="148" spans="1:1" ht="12" customHeight="1" x14ac:dyDescent="0.25">
      <c r="A148" s="9" t="s">
        <v>134</v>
      </c>
    </row>
    <row r="149" spans="1:1" ht="12" customHeight="1" x14ac:dyDescent="0.2">
      <c r="A149" s="9" t="s">
        <v>135</v>
      </c>
    </row>
    <row r="150" spans="1:1" ht="12" customHeight="1" x14ac:dyDescent="0.2">
      <c r="A150" s="9" t="s">
        <v>136</v>
      </c>
    </row>
    <row r="151" spans="1:1" ht="12" customHeight="1" x14ac:dyDescent="0.2">
      <c r="A151" s="9" t="s">
        <v>137</v>
      </c>
    </row>
    <row r="152" spans="1:1" ht="12" customHeight="1" x14ac:dyDescent="0.2">
      <c r="A152" s="9" t="s">
        <v>138</v>
      </c>
    </row>
    <row r="153" spans="1:1" ht="12" customHeight="1" x14ac:dyDescent="0.2">
      <c r="A153" s="9" t="s">
        <v>139</v>
      </c>
    </row>
    <row r="154" spans="1:1" ht="12" customHeight="1" x14ac:dyDescent="0.2">
      <c r="A154" s="9" t="s">
        <v>140</v>
      </c>
    </row>
    <row r="155" spans="1:1" ht="12" customHeight="1" x14ac:dyDescent="0.2">
      <c r="A155" s="9" t="s">
        <v>141</v>
      </c>
    </row>
    <row r="156" spans="1:1" ht="12" customHeight="1" x14ac:dyDescent="0.2">
      <c r="A156" s="9" t="s">
        <v>142</v>
      </c>
    </row>
    <row r="157" spans="1:1" ht="12" customHeight="1" x14ac:dyDescent="0.2">
      <c r="A157" s="9" t="s">
        <v>143</v>
      </c>
    </row>
    <row r="158" spans="1:1" ht="12" customHeight="1" x14ac:dyDescent="0.2">
      <c r="A158" s="9" t="s">
        <v>144</v>
      </c>
    </row>
    <row r="159" spans="1:1" ht="12" customHeight="1" x14ac:dyDescent="0.2">
      <c r="A159" s="9" t="s">
        <v>145</v>
      </c>
    </row>
    <row r="160" spans="1:1" ht="12" customHeight="1" x14ac:dyDescent="0.2">
      <c r="A160" s="9" t="s">
        <v>146</v>
      </c>
    </row>
    <row r="161" spans="1:1" ht="12" customHeight="1" x14ac:dyDescent="0.2">
      <c r="A161" s="9" t="s">
        <v>147</v>
      </c>
    </row>
    <row r="162" spans="1:1" ht="12" customHeight="1" x14ac:dyDescent="0.2">
      <c r="A162" s="9" t="s">
        <v>0</v>
      </c>
    </row>
    <row r="163" spans="1:1" ht="12" customHeight="1" x14ac:dyDescent="0.25">
      <c r="A163" s="9" t="s">
        <v>148</v>
      </c>
    </row>
    <row r="164" spans="1:1" ht="12" customHeight="1" x14ac:dyDescent="0.2">
      <c r="A164" s="9" t="s">
        <v>149</v>
      </c>
    </row>
    <row r="165" spans="1:1" ht="12" customHeight="1" x14ac:dyDescent="0.2">
      <c r="A165" s="9" t="s">
        <v>150</v>
      </c>
    </row>
    <row r="166" spans="1:1" ht="12" customHeight="1" x14ac:dyDescent="0.2">
      <c r="A166" s="9" t="s">
        <v>0</v>
      </c>
    </row>
    <row r="167" spans="1:1" ht="12" customHeight="1" x14ac:dyDescent="0.25">
      <c r="A167" s="9" t="s">
        <v>151</v>
      </c>
    </row>
    <row r="168" spans="1:1" ht="12" customHeight="1" x14ac:dyDescent="0.2">
      <c r="A168" s="9" t="s">
        <v>152</v>
      </c>
    </row>
    <row r="169" spans="1:1" ht="12" customHeight="1" x14ac:dyDescent="0.2">
      <c r="A169" s="9" t="s">
        <v>0</v>
      </c>
    </row>
    <row r="170" spans="1:1" ht="12" customHeight="1" x14ac:dyDescent="0.25">
      <c r="A170" s="9" t="s">
        <v>153</v>
      </c>
    </row>
    <row r="171" spans="1:1" ht="12" customHeight="1" x14ac:dyDescent="0.2">
      <c r="A171" s="9" t="s">
        <v>154</v>
      </c>
    </row>
    <row r="172" spans="1:1" ht="12" customHeight="1" x14ac:dyDescent="0.2">
      <c r="A172" s="9" t="s">
        <v>155</v>
      </c>
    </row>
    <row r="173" spans="1:1" ht="12" customHeight="1" x14ac:dyDescent="0.2">
      <c r="A173" s="9" t="s">
        <v>156</v>
      </c>
    </row>
    <row r="174" spans="1:1" ht="12" customHeight="1" x14ac:dyDescent="0.2">
      <c r="A174" s="9" t="s">
        <v>0</v>
      </c>
    </row>
    <row r="175" spans="1:1" ht="12" customHeight="1" x14ac:dyDescent="0.25">
      <c r="A175" s="9" t="s">
        <v>157</v>
      </c>
    </row>
    <row r="176" spans="1:1" ht="12" customHeight="1" x14ac:dyDescent="0.2">
      <c r="A176" s="9" t="s">
        <v>158</v>
      </c>
    </row>
    <row r="177" spans="1:1" ht="12" customHeight="1" x14ac:dyDescent="0.2">
      <c r="A177" s="9" t="s">
        <v>159</v>
      </c>
    </row>
    <row r="178" spans="1:1" ht="12" customHeight="1" x14ac:dyDescent="0.2">
      <c r="A178" s="9" t="s">
        <v>160</v>
      </c>
    </row>
    <row r="179" spans="1:1" ht="12" customHeight="1" x14ac:dyDescent="0.2">
      <c r="A179" s="9" t="s">
        <v>161</v>
      </c>
    </row>
    <row r="180" spans="1:1" ht="12" customHeight="1" x14ac:dyDescent="0.2">
      <c r="A180" s="9" t="s">
        <v>0</v>
      </c>
    </row>
    <row r="181" spans="1:1" ht="12" customHeight="1" x14ac:dyDescent="0.25">
      <c r="A181" s="9" t="s">
        <v>162</v>
      </c>
    </row>
    <row r="182" spans="1:1" ht="12" customHeight="1" x14ac:dyDescent="0.2">
      <c r="A182" s="9" t="s">
        <v>163</v>
      </c>
    </row>
    <row r="183" spans="1:1" ht="12" customHeight="1" x14ac:dyDescent="0.2">
      <c r="A183" s="9" t="s">
        <v>164</v>
      </c>
    </row>
    <row r="184" spans="1:1" ht="12" customHeight="1" x14ac:dyDescent="0.2">
      <c r="A184" s="9" t="s">
        <v>165</v>
      </c>
    </row>
    <row r="185" spans="1:1" ht="12" customHeight="1" x14ac:dyDescent="0.2">
      <c r="A185" s="9" t="s">
        <v>166</v>
      </c>
    </row>
    <row r="186" spans="1:1" ht="12" customHeight="1" x14ac:dyDescent="0.2">
      <c r="A186" s="9" t="s">
        <v>167</v>
      </c>
    </row>
    <row r="187" spans="1:1" ht="12" customHeight="1" x14ac:dyDescent="0.2">
      <c r="A187" s="9" t="s">
        <v>168</v>
      </c>
    </row>
    <row r="188" spans="1:1" ht="12" customHeight="1" x14ac:dyDescent="0.2">
      <c r="A188" s="9" t="s">
        <v>0</v>
      </c>
    </row>
    <row r="189" spans="1:1" ht="12" customHeight="1" x14ac:dyDescent="0.2"/>
    <row r="190" spans="1:1" ht="12" customHeight="1" x14ac:dyDescent="0.25">
      <c r="A190" s="7" t="s">
        <v>169</v>
      </c>
    </row>
    <row r="191" spans="1:1" ht="12" customHeight="1" x14ac:dyDescent="0.25">
      <c r="A191" s="8" t="str">
        <f>HYPERLINK("http://meteor.aihw.gov.au/content/index.phtml/itemId/687976","PI13: Proportion of regular clients who had their first antenatal care visit within specified periods")</f>
        <v>PI13: Proportion of regular clients who had their first antenatal care visit within specified periods</v>
      </c>
    </row>
    <row r="192" spans="1:1" ht="12" customHeight="1" x14ac:dyDescent="0.25">
      <c r="A192" s="8" t="str">
        <f>HYPERLINK("http://meteor.aihw.gov.au/content/index.phtml/itemId/687918","PI01: Proportion of Indigenous babies born within the previous 12 months whose birth weight has been recorded")</f>
        <v>PI01: Proportion of Indigenous babies born within the previous 12 months whose birth weight has been recorded</v>
      </c>
    </row>
    <row r="193" spans="1:1" ht="12" customHeight="1" x14ac:dyDescent="0.25">
      <c r="A193" s="8" t="str">
        <f>HYPERLINK("http://meteor.aihw.gov.au/content/index.phtml/itemId/687923","PI02: Proportion of Indigenous babies born within the previous 12 months whose birth weight results were low, normal or high")</f>
        <v>PI02: Proportion of Indigenous babies born within the previous 12 months whose birth weight results were low, normal or high</v>
      </c>
    </row>
    <row r="194" spans="1:1" ht="12" customHeight="1" x14ac:dyDescent="0.25">
      <c r="A194" s="8" t="str">
        <f>HYPERLINK("http://meteor.aihw.gov.au/content/index.phtml/itemId/687968","PI11: Proportion of regular clients who gave birth within the previous 12 months with a smoking status of 'current smoker', 'ex-smoker' or 'never smoked'")</f>
        <v>PI11: Proportion of regular clients who gave birth within the previous 12 months with a smoking status of 'current smoker', 'ex-smoker' or 'never smoked'</v>
      </c>
    </row>
    <row r="195" spans="1:1" ht="12" customHeight="1" x14ac:dyDescent="0.25">
      <c r="A195" s="8" t="str">
        <f>HYPERLINK("http://meteor.aihw.gov.au/content/index.phtml/itemId/687937","PI04: Proportion of Indigenous children who are fully immunised")</f>
        <v>PI04: Proportion of Indigenous children who are fully immunised</v>
      </c>
    </row>
    <row r="196" spans="1:1" ht="12" customHeight="1" x14ac:dyDescent="0.25">
      <c r="A196" s="8" t="str">
        <f>HYPERLINK("http://meteor.aihw.gov.au/content/index.phtml/itemId/687927","PI03: Proportion of regular clients aged 0-4 years for whom an MBS Health Assessment for Aboriginal and Torres Strait Islander People (MBS Item 715) was claimed")</f>
        <v>PI03: Proportion of regular clients aged 0-4 years for whom an MBS Health Assessment for Aboriginal and Torres Strait Islander People (MBS Item 715) was claimed</v>
      </c>
    </row>
    <row r="197" spans="1:1" ht="12" customHeight="1" x14ac:dyDescent="0.25">
      <c r="A197" s="8" t="str">
        <f>HYPERLINK("http://meteor.aihw.gov.au/content/index.phtml/itemId/687959","PI09: Proportion of regular clients whose smoking status has been recorded")</f>
        <v>PI09: Proportion of regular clients whose smoking status has been recorded</v>
      </c>
    </row>
    <row r="198" spans="1:1" ht="12" customHeight="1" x14ac:dyDescent="0.25">
      <c r="A198" s="8" t="str">
        <f>HYPERLINK("http://meteor.aihw.gov.au/content/index.phtml/itemId/687963","PI10: Proportion of regular clients with a smoking status result")</f>
        <v>PI10: Proportion of regular clients with a smoking status result</v>
      </c>
    </row>
    <row r="199" spans="1:1" ht="12" customHeight="1" x14ac:dyDescent="0.25">
      <c r="A199" s="8" t="str">
        <f>HYPERLINK("http://meteor.aihw.gov.au/content/index.phtml/itemId/687990","PI16: Proportion of regular clients whose alcohol consumption status has been recorded")</f>
        <v>PI16: Proportion of regular clients whose alcohol consumption status has been recorded</v>
      </c>
    </row>
    <row r="200" spans="1:1" ht="12" customHeight="1" x14ac:dyDescent="0.25">
      <c r="A200" s="8" t="str">
        <f>HYPERLINK("http://meteor.aihw.gov.au/content/index.phtml/itemId/687994","PI17: Proportion of regular clients who had an AUDIT-C with result (score) within specified levels")</f>
        <v>PI17: Proportion of regular clients who had an AUDIT-C with result (score) within specified levels</v>
      </c>
    </row>
    <row r="201" spans="1:1" ht="12" customHeight="1" x14ac:dyDescent="0.25">
      <c r="A201" s="8" t="str">
        <f>HYPERLINK("http://meteor.aihw.gov.au/content/index.phtml/itemId/687927","PI03: Proportion of regular clients aged 25+ for whom an MBS Health Assessment for Aboriginal and Torres Strait Islander People (MBS Item 715) was claimed")</f>
        <v>PI03: Proportion of regular clients aged 25+ for whom an MBS Health Assessment for Aboriginal and Torres Strait Islander People (MBS Item 715) was claimed</v>
      </c>
    </row>
    <row r="202" spans="1:1" ht="12" customHeight="1" x14ac:dyDescent="0.25">
      <c r="A202" s="8" t="str">
        <f>HYPERLINK("http://meteor.aihw.gov.au/content/index.phtml/itemId/688007","PI20: Proportion of regular clients who have had the necessary risk factors assessed to enable CVD assessment")</f>
        <v>PI20: Proportion of regular clients who have had the necessary risk factors assessed to enable CVD assessment</v>
      </c>
    </row>
    <row r="203" spans="1:1" ht="12" customHeight="1" x14ac:dyDescent="0.25">
      <c r="A203" s="8" t="str">
        <f>HYPERLINK("http://meteor.aihw.gov.au/content/index.phtml/itemId/688012","PI21: Proportion of regular clients, aged 35 to 74 years, who have had absolute cardiovascular disease (CVD) risk assessment with results within specified levels")</f>
        <v>PI21: Proportion of regular clients, aged 35 to 74 years, who have had absolute cardiovascular disease (CVD) risk assessment with results within specified levels</v>
      </c>
    </row>
    <row r="204" spans="1:1" ht="12" customHeight="1" x14ac:dyDescent="0.25">
      <c r="A204" s="8" t="str">
        <f>HYPERLINK("http://meteor.aihw.gov.au/content/index.phtml/itemId/688016","PI22: Proportion of regular clients who have had a cervical screening")</f>
        <v>PI22: Proportion of regular clients who have had a cervical screening</v>
      </c>
    </row>
    <row r="205" spans="1:1" ht="12" customHeight="1" x14ac:dyDescent="0.25">
      <c r="A205" s="8" t="str">
        <f>HYPERLINK("http://meteor.aihw.gov.au/content/index.phtml/itemId/687980","PI14: Proportion of regular clients aged 50 years and over who are immunised against influenza")</f>
        <v>PI14: Proportion of regular clients aged 50 years and over who are immunised against influenza</v>
      </c>
    </row>
    <row r="206" spans="1:1" ht="12" customHeight="1" x14ac:dyDescent="0.25">
      <c r="A206" s="8" t="str">
        <f>HYPERLINK("http://meteor.aihw.gov.au/content/index.phtml/itemId/687972","PI12: Proportion of regular clients who are classified as overweight or obese")</f>
        <v>PI12: Proportion of regular clients who are classified as overweight or obese</v>
      </c>
    </row>
    <row r="207" spans="1:1" ht="12" customHeight="1" x14ac:dyDescent="0.25">
      <c r="A207" s="8" t="str">
        <f>HYPERLINK("http://meteor.aihw.gov.au/content/index.phtml/itemId/687950","PI07: Proportion of regular clients with a chronic disease for whom a GP Management Plan (MBS Item 721) was claimed")</f>
        <v>PI07: Proportion of regular clients with a chronic disease for whom a GP Management Plan (MBS Item 721) was claimed</v>
      </c>
    </row>
    <row r="208" spans="1:1" ht="12" customHeight="1" x14ac:dyDescent="0.25">
      <c r="A208" s="8" t="str">
        <f>HYPERLINK("http://meteor.aihw.gov.au/content/index.phtml/itemId/687954","PI08: Proportion of regular clients with a chronic disease for whom a Team Care Arrangement (MBS Item 723) was claimed")</f>
        <v>PI08: Proportion of regular clients with a chronic disease for whom a Team Care Arrangement (MBS Item 723) was claimed</v>
      </c>
    </row>
    <row r="209" spans="1:1" ht="12" customHeight="1" x14ac:dyDescent="0.25">
      <c r="A209" s="8" t="str">
        <f>HYPERLINK("http://meteor.aihw.gov.au/content/index.phtml/itemId/688020","PI23: Proportion of regular clients with type 2 diabetes who have had a blood pressure measurement result recorded")</f>
        <v>PI23: Proportion of regular clients with type 2 diabetes who have had a blood pressure measurement result recorded</v>
      </c>
    </row>
    <row r="210" spans="1:1" ht="12" customHeight="1" x14ac:dyDescent="0.25">
      <c r="A210" s="8" t="str">
        <f>HYPERLINK("http://meteor.aihw.gov.au/content/index.phtml/itemId/688024","PI24: Proportion of regular clients with type 2 diabetes whose blood pressure measurement result was less than or equal to 130/80 mmHg")</f>
        <v>PI24: Proportion of regular clients with type 2 diabetes whose blood pressure measurement result was less than or equal to 130/80 mmHg</v>
      </c>
    </row>
    <row r="211" spans="1:1" ht="12" customHeight="1" x14ac:dyDescent="0.25">
      <c r="A211" s="8" t="str">
        <f>HYPERLINK("http://meteor.aihw.gov.au/content/index.phtml/itemId/687941","PI05: Proportion of regular clients with type 2 diabetes who have had an HbA1c measurement result recorded")</f>
        <v>PI05: Proportion of regular clients with type 2 diabetes who have had an HbA1c measurement result recorded</v>
      </c>
    </row>
    <row r="212" spans="1:1" ht="12" customHeight="1" x14ac:dyDescent="0.25">
      <c r="A212" s="8" t="str">
        <f>HYPERLINK("http://meteor.aihw.gov.au/content/index.phtml/itemId/687945","PI06: Proportion of regular clients with type 2 diabetes whose HbA1c measurement result was within a specified level")</f>
        <v>PI06: Proportion of regular clients with type 2 diabetes whose HbA1c measurement result was within a specified level</v>
      </c>
    </row>
    <row r="213" spans="1:1" ht="12" customHeight="1" x14ac:dyDescent="0.25">
      <c r="A213" s="8" t="str">
        <f>HYPERLINK("http://meteor.aihw.gov.au/content/index.phtml/itemId/687998","PI18: Proportion of regular clients with a selected chronic disease who have had a kidney function test")</f>
        <v>PI18: Proportion of regular clients with a selected chronic disease who have had a kidney function test</v>
      </c>
    </row>
    <row r="214" spans="1:1" ht="12" customHeight="1" x14ac:dyDescent="0.25">
      <c r="A214" s="8" t="str">
        <f>HYPERLINK("http://meteor.aihw.gov.au/content/index.phtml/itemId/688002","PI19: Proportion of regular clients with a selected chronic disease who have had a kidney function test with results within specified levels")</f>
        <v>PI19: Proportion of regular clients with a selected chronic disease who have had a kidney function test with results within specified levels</v>
      </c>
    </row>
    <row r="215" spans="1:1" ht="12" customHeight="1" x14ac:dyDescent="0.25">
      <c r="A215" s="8" t="str">
        <f>HYPERLINK("http://meteor.aihw.gov.au/content/index.phtml/itemId/687984","PI15: Proportion of regular clients with type 2 diabetes or COPD who are immunised against influenza")</f>
        <v>PI15: Proportion of regular clients with type 2 diabetes or COPD who are immunised against influenza</v>
      </c>
    </row>
    <row r="216" spans="1:1" ht="12" customHeight="1" x14ac:dyDescent="0.2"/>
  </sheetData>
  <mergeCells count="1">
    <mergeCell ref="A40:G40"/>
  </mergeCell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5"/>
  <sheetViews>
    <sheetView zoomScaleNormal="100" workbookViewId="0">
      <selection sqref="A1:I1"/>
    </sheetView>
  </sheetViews>
  <sheetFormatPr defaultColWidth="11.140625" defaultRowHeight="12.95" customHeight="1" x14ac:dyDescent="0.2"/>
  <cols>
    <col min="1" max="1" width="15.7109375" bestFit="1" customWidth="1"/>
    <col min="2" max="9" width="11.7109375" bestFit="1" customWidth="1"/>
  </cols>
  <sheetData>
    <row r="1" spans="1:9" ht="47.25" customHeight="1" x14ac:dyDescent="0.3">
      <c r="A1" s="72" t="s">
        <v>170</v>
      </c>
      <c r="B1" s="73"/>
      <c r="C1" s="73"/>
      <c r="D1" s="73"/>
      <c r="E1" s="73"/>
      <c r="F1" s="73"/>
      <c r="G1" s="73"/>
      <c r="H1" s="73"/>
      <c r="I1" s="73"/>
    </row>
    <row r="2" spans="1:9" ht="0" hidden="1" customHeight="1" x14ac:dyDescent="0.2"/>
    <row r="3" spans="1:9" ht="12" customHeight="1" x14ac:dyDescent="0.2">
      <c r="A3" s="10" t="s">
        <v>171</v>
      </c>
      <c r="B3" s="10" t="s">
        <v>172</v>
      </c>
      <c r="C3" s="11" t="s">
        <v>173</v>
      </c>
      <c r="D3" s="11" t="s">
        <v>174</v>
      </c>
      <c r="E3" s="11" t="s">
        <v>175</v>
      </c>
      <c r="F3" s="11" t="s">
        <v>176</v>
      </c>
      <c r="G3" s="11" t="s">
        <v>177</v>
      </c>
      <c r="H3" s="11" t="s">
        <v>178</v>
      </c>
      <c r="I3" s="11" t="s">
        <v>179</v>
      </c>
    </row>
    <row r="4" spans="1:9" ht="12" customHeight="1" x14ac:dyDescent="0.2">
      <c r="A4" s="15" t="s">
        <v>9</v>
      </c>
      <c r="B4" s="16" t="s">
        <v>180</v>
      </c>
      <c r="C4" s="17" t="s">
        <v>181</v>
      </c>
      <c r="D4" s="18">
        <v>18731</v>
      </c>
      <c r="E4" s="18">
        <v>16197</v>
      </c>
      <c r="F4" s="18">
        <v>14018</v>
      </c>
      <c r="G4" s="18">
        <v>13690</v>
      </c>
      <c r="H4" s="18">
        <v>8940</v>
      </c>
      <c r="I4" s="18">
        <v>5609</v>
      </c>
    </row>
    <row r="5" spans="1:9" ht="12" customHeight="1" x14ac:dyDescent="0.2">
      <c r="A5" s="6" t="s">
        <v>0</v>
      </c>
      <c r="B5" s="16" t="s">
        <v>182</v>
      </c>
      <c r="C5" s="17" t="s">
        <v>181</v>
      </c>
      <c r="D5" s="18">
        <v>26027</v>
      </c>
      <c r="E5" s="18">
        <v>23840</v>
      </c>
      <c r="F5" s="18">
        <v>17778</v>
      </c>
      <c r="G5" s="18">
        <v>16657</v>
      </c>
      <c r="H5" s="18">
        <v>11131</v>
      </c>
      <c r="I5" s="18">
        <v>7829</v>
      </c>
    </row>
    <row r="6" spans="1:9" ht="12" customHeight="1" x14ac:dyDescent="0.2">
      <c r="A6" s="19" t="s">
        <v>0</v>
      </c>
      <c r="B6" s="20" t="s">
        <v>183</v>
      </c>
      <c r="C6" s="21" t="s">
        <v>184</v>
      </c>
      <c r="D6" s="22">
        <v>44758</v>
      </c>
      <c r="E6" s="22">
        <v>40037</v>
      </c>
      <c r="F6" s="22">
        <v>31796</v>
      </c>
      <c r="G6" s="22">
        <v>30347</v>
      </c>
      <c r="H6" s="22">
        <v>20071</v>
      </c>
      <c r="I6" s="22">
        <v>13438</v>
      </c>
    </row>
    <row r="7" spans="1:9" ht="12" customHeight="1" x14ac:dyDescent="0.2">
      <c r="A7" s="15" t="s">
        <v>10</v>
      </c>
      <c r="B7" s="16" t="s">
        <v>180</v>
      </c>
      <c r="C7" s="17" t="s">
        <v>181</v>
      </c>
      <c r="D7" s="18">
        <v>20142</v>
      </c>
      <c r="E7" s="18">
        <v>17598</v>
      </c>
      <c r="F7" s="18">
        <v>15014</v>
      </c>
      <c r="G7" s="18">
        <v>14789</v>
      </c>
      <c r="H7" s="18">
        <v>9782</v>
      </c>
      <c r="I7" s="18">
        <v>5974</v>
      </c>
    </row>
    <row r="8" spans="1:9" ht="12" customHeight="1" x14ac:dyDescent="0.2">
      <c r="A8" s="6" t="s">
        <v>0</v>
      </c>
      <c r="B8" s="16" t="s">
        <v>182</v>
      </c>
      <c r="C8" s="17" t="s">
        <v>181</v>
      </c>
      <c r="D8" s="18">
        <v>27865</v>
      </c>
      <c r="E8" s="18">
        <v>25731</v>
      </c>
      <c r="F8" s="18">
        <v>19127</v>
      </c>
      <c r="G8" s="18">
        <v>17951</v>
      </c>
      <c r="H8" s="18">
        <v>11957</v>
      </c>
      <c r="I8" s="18">
        <v>8376</v>
      </c>
    </row>
    <row r="9" spans="1:9" ht="12" customHeight="1" x14ac:dyDescent="0.2">
      <c r="A9" s="19" t="s">
        <v>0</v>
      </c>
      <c r="B9" s="20" t="s">
        <v>183</v>
      </c>
      <c r="C9" s="21" t="s">
        <v>185</v>
      </c>
      <c r="D9" s="22">
        <v>48007</v>
      </c>
      <c r="E9" s="22">
        <v>43329</v>
      </c>
      <c r="F9" s="22">
        <v>34141</v>
      </c>
      <c r="G9" s="22">
        <v>32740</v>
      </c>
      <c r="H9" s="22">
        <v>21739</v>
      </c>
      <c r="I9" s="22">
        <v>14350</v>
      </c>
    </row>
    <row r="10" spans="1:9" ht="12" customHeight="1" x14ac:dyDescent="0.2">
      <c r="A10" s="15" t="s">
        <v>11</v>
      </c>
      <c r="B10" s="16" t="s">
        <v>180</v>
      </c>
      <c r="C10" s="17" t="s">
        <v>181</v>
      </c>
      <c r="D10" s="18">
        <v>21107</v>
      </c>
      <c r="E10" s="18">
        <v>18195</v>
      </c>
      <c r="F10" s="18">
        <v>15319</v>
      </c>
      <c r="G10" s="18">
        <v>15018</v>
      </c>
      <c r="H10" s="18">
        <v>9938</v>
      </c>
      <c r="I10" s="18">
        <v>5811</v>
      </c>
    </row>
    <row r="11" spans="1:9" ht="12" customHeight="1" x14ac:dyDescent="0.2">
      <c r="A11" s="6" t="s">
        <v>0</v>
      </c>
      <c r="B11" s="16" t="s">
        <v>182</v>
      </c>
      <c r="C11" s="17" t="s">
        <v>181</v>
      </c>
      <c r="D11" s="18">
        <v>28775</v>
      </c>
      <c r="E11" s="18">
        <v>26442</v>
      </c>
      <c r="F11" s="18">
        <v>19471</v>
      </c>
      <c r="G11" s="18">
        <v>18522</v>
      </c>
      <c r="H11" s="18">
        <v>12309</v>
      </c>
      <c r="I11" s="18">
        <v>8223</v>
      </c>
    </row>
    <row r="12" spans="1:9" ht="12" customHeight="1" x14ac:dyDescent="0.2">
      <c r="A12" s="19" t="s">
        <v>0</v>
      </c>
      <c r="B12" s="20" t="s">
        <v>183</v>
      </c>
      <c r="C12" s="21" t="s">
        <v>186</v>
      </c>
      <c r="D12" s="22">
        <v>49882</v>
      </c>
      <c r="E12" s="22">
        <v>44637</v>
      </c>
      <c r="F12" s="22">
        <v>34790</v>
      </c>
      <c r="G12" s="22">
        <v>33540</v>
      </c>
      <c r="H12" s="22">
        <v>22247</v>
      </c>
      <c r="I12" s="22">
        <v>14034</v>
      </c>
    </row>
    <row r="13" spans="1:9" ht="12" customHeight="1" x14ac:dyDescent="0.2">
      <c r="A13" s="15" t="s">
        <v>12</v>
      </c>
      <c r="B13" s="16" t="s">
        <v>180</v>
      </c>
      <c r="C13" s="17" t="s">
        <v>181</v>
      </c>
      <c r="D13" s="18">
        <v>22742</v>
      </c>
      <c r="E13" s="18">
        <v>19441</v>
      </c>
      <c r="F13" s="18">
        <v>16270</v>
      </c>
      <c r="G13" s="18">
        <v>16229</v>
      </c>
      <c r="H13" s="18">
        <v>10840</v>
      </c>
      <c r="I13" s="18">
        <v>6510</v>
      </c>
    </row>
    <row r="14" spans="1:9" ht="12" customHeight="1" x14ac:dyDescent="0.2">
      <c r="A14" s="6" t="s">
        <v>0</v>
      </c>
      <c r="B14" s="16" t="s">
        <v>182</v>
      </c>
      <c r="C14" s="17" t="s">
        <v>181</v>
      </c>
      <c r="D14" s="18">
        <v>30778</v>
      </c>
      <c r="E14" s="18">
        <v>28526</v>
      </c>
      <c r="F14" s="18">
        <v>20825</v>
      </c>
      <c r="G14" s="18">
        <v>19975</v>
      </c>
      <c r="H14" s="18">
        <v>13463</v>
      </c>
      <c r="I14" s="18">
        <v>9034</v>
      </c>
    </row>
    <row r="15" spans="1:9" ht="12" customHeight="1" x14ac:dyDescent="0.2">
      <c r="A15" s="19" t="s">
        <v>0</v>
      </c>
      <c r="B15" s="20" t="s">
        <v>183</v>
      </c>
      <c r="C15" s="21" t="s">
        <v>187</v>
      </c>
      <c r="D15" s="22">
        <v>53520</v>
      </c>
      <c r="E15" s="22">
        <v>47967</v>
      </c>
      <c r="F15" s="22">
        <v>37095</v>
      </c>
      <c r="G15" s="22">
        <v>36204</v>
      </c>
      <c r="H15" s="22">
        <v>24303</v>
      </c>
      <c r="I15" s="22">
        <v>15544</v>
      </c>
    </row>
    <row r="16" spans="1:9" ht="12" customHeight="1" x14ac:dyDescent="0.2">
      <c r="A16" s="15" t="s">
        <v>13</v>
      </c>
      <c r="B16" s="16" t="s">
        <v>180</v>
      </c>
      <c r="C16" s="17" t="s">
        <v>181</v>
      </c>
      <c r="D16" s="18">
        <v>21694</v>
      </c>
      <c r="E16" s="18">
        <v>18543</v>
      </c>
      <c r="F16" s="18">
        <v>15427</v>
      </c>
      <c r="G16" s="18">
        <v>15513</v>
      </c>
      <c r="H16" s="18">
        <v>10550</v>
      </c>
      <c r="I16" s="18">
        <v>6305</v>
      </c>
    </row>
    <row r="17" spans="1:9" ht="12" customHeight="1" x14ac:dyDescent="0.2">
      <c r="A17" s="6" t="s">
        <v>0</v>
      </c>
      <c r="B17" s="16" t="s">
        <v>182</v>
      </c>
      <c r="C17" s="17" t="s">
        <v>181</v>
      </c>
      <c r="D17" s="18">
        <v>28691</v>
      </c>
      <c r="E17" s="18">
        <v>26571</v>
      </c>
      <c r="F17" s="18">
        <v>19739</v>
      </c>
      <c r="G17" s="18">
        <v>19020</v>
      </c>
      <c r="H17" s="18">
        <v>13049</v>
      </c>
      <c r="I17" s="18">
        <v>8728</v>
      </c>
    </row>
    <row r="18" spans="1:9" ht="12" customHeight="1" x14ac:dyDescent="0.2">
      <c r="A18" s="19" t="s">
        <v>0</v>
      </c>
      <c r="B18" s="20" t="s">
        <v>183</v>
      </c>
      <c r="C18" s="21" t="s">
        <v>188</v>
      </c>
      <c r="D18" s="22">
        <v>50385</v>
      </c>
      <c r="E18" s="22">
        <v>45114</v>
      </c>
      <c r="F18" s="22">
        <v>35166</v>
      </c>
      <c r="G18" s="22">
        <v>34533</v>
      </c>
      <c r="H18" s="22">
        <v>23599</v>
      </c>
      <c r="I18" s="22">
        <v>15033</v>
      </c>
    </row>
    <row r="19" spans="1:9" ht="12" customHeight="1" x14ac:dyDescent="0.2">
      <c r="A19" s="15" t="s">
        <v>14</v>
      </c>
      <c r="B19" s="16" t="s">
        <v>180</v>
      </c>
      <c r="C19" s="17" t="s">
        <v>181</v>
      </c>
      <c r="D19" s="18">
        <v>25796</v>
      </c>
      <c r="E19" s="18">
        <v>21993</v>
      </c>
      <c r="F19" s="18">
        <v>18423</v>
      </c>
      <c r="G19" s="18">
        <v>17946</v>
      </c>
      <c r="H19" s="18">
        <v>12395</v>
      </c>
      <c r="I19" s="18">
        <v>7581</v>
      </c>
    </row>
    <row r="20" spans="1:9" ht="12" customHeight="1" x14ac:dyDescent="0.2">
      <c r="A20" s="6" t="s">
        <v>0</v>
      </c>
      <c r="B20" s="16" t="s">
        <v>182</v>
      </c>
      <c r="C20" s="17" t="s">
        <v>181</v>
      </c>
      <c r="D20" s="18">
        <v>34235</v>
      </c>
      <c r="E20" s="18">
        <v>31429</v>
      </c>
      <c r="F20" s="18">
        <v>23299</v>
      </c>
      <c r="G20" s="18">
        <v>22125</v>
      </c>
      <c r="H20" s="18">
        <v>15186</v>
      </c>
      <c r="I20" s="18">
        <v>10433</v>
      </c>
    </row>
    <row r="21" spans="1:9" ht="12" customHeight="1" x14ac:dyDescent="0.2">
      <c r="A21" s="19" t="s">
        <v>0</v>
      </c>
      <c r="B21" s="20" t="s">
        <v>183</v>
      </c>
      <c r="C21" s="21" t="s">
        <v>189</v>
      </c>
      <c r="D21" s="22">
        <v>60031</v>
      </c>
      <c r="E21" s="22">
        <v>53422</v>
      </c>
      <c r="F21" s="22">
        <v>41722</v>
      </c>
      <c r="G21" s="22">
        <v>40071</v>
      </c>
      <c r="H21" s="22">
        <v>27581</v>
      </c>
      <c r="I21" s="22">
        <v>18014</v>
      </c>
    </row>
    <row r="22" spans="1:9" ht="12" customHeight="1" x14ac:dyDescent="0.2">
      <c r="A22" s="71" t="s">
        <v>47</v>
      </c>
      <c r="B22" s="71"/>
      <c r="C22" s="71"/>
      <c r="D22" s="71"/>
      <c r="E22" s="71"/>
      <c r="F22" s="71"/>
      <c r="G22" s="71"/>
      <c r="H22" s="71"/>
      <c r="I22" s="71"/>
    </row>
    <row r="23" spans="1:9" ht="12" customHeight="1" x14ac:dyDescent="0.2"/>
    <row r="24" spans="1:9" ht="12" customHeight="1" x14ac:dyDescent="0.2">
      <c r="A24" s="23" t="s">
        <v>190</v>
      </c>
    </row>
    <row r="25" spans="1:9" ht="12" customHeight="1" x14ac:dyDescent="0.2"/>
  </sheetData>
  <mergeCells count="2">
    <mergeCell ref="A22:I22"/>
    <mergeCell ref="A1:I1"/>
  </mergeCells>
  <hyperlinks>
    <hyperlink ref="A24" location="'Contents'!A1" display="#'Contents'!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4"/>
  <sheetViews>
    <sheetView zoomScaleNormal="100" workbookViewId="0">
      <selection sqref="A1:F1"/>
    </sheetView>
  </sheetViews>
  <sheetFormatPr defaultColWidth="11.140625" defaultRowHeight="12.95" customHeight="1" x14ac:dyDescent="0.2"/>
  <cols>
    <col min="1" max="1" width="11.7109375" bestFit="1" customWidth="1"/>
    <col min="2" max="2" width="9.7109375" customWidth="1"/>
    <col min="3" max="3" width="6.7109375" style="35" bestFit="1" customWidth="1"/>
    <col min="4" max="4" width="1.42578125" style="35" customWidth="1"/>
    <col min="5" max="6" width="10.7109375" bestFit="1" customWidth="1"/>
    <col min="7" max="7" width="1.85546875" customWidth="1"/>
  </cols>
  <sheetData>
    <row r="1" spans="1:6" ht="47.25" customHeight="1" x14ac:dyDescent="0.3">
      <c r="A1" s="72" t="s">
        <v>296</v>
      </c>
      <c r="B1" s="73"/>
      <c r="C1" s="74"/>
      <c r="D1" s="74"/>
      <c r="E1" s="73"/>
      <c r="F1" s="73"/>
    </row>
    <row r="2" spans="1:6" ht="2.4500000000000002" customHeight="1" x14ac:dyDescent="0.2"/>
    <row r="3" spans="1:6" s="35" customFormat="1" ht="12.75" x14ac:dyDescent="0.2">
      <c r="A3" s="37"/>
      <c r="B3" s="75" t="s">
        <v>13</v>
      </c>
      <c r="C3" s="75"/>
      <c r="D3" s="37"/>
      <c r="E3" s="75" t="s">
        <v>14</v>
      </c>
      <c r="F3" s="75"/>
    </row>
    <row r="4" spans="1:6" ht="32.1" customHeight="1" x14ac:dyDescent="0.2">
      <c r="A4" s="38" t="s">
        <v>191</v>
      </c>
      <c r="B4" s="39" t="s">
        <v>298</v>
      </c>
      <c r="C4" s="40" t="s">
        <v>192</v>
      </c>
      <c r="D4" s="38"/>
      <c r="E4" s="39" t="s">
        <v>298</v>
      </c>
      <c r="F4" s="40" t="s">
        <v>192</v>
      </c>
    </row>
    <row r="5" spans="1:6" ht="12" customHeight="1" x14ac:dyDescent="0.2">
      <c r="A5" s="6" t="s">
        <v>193</v>
      </c>
      <c r="B5" s="18">
        <v>289285</v>
      </c>
      <c r="C5" s="18">
        <v>80887</v>
      </c>
      <c r="D5" s="24"/>
      <c r="E5" s="18">
        <v>292126</v>
      </c>
      <c r="F5" s="18">
        <v>87667</v>
      </c>
    </row>
    <row r="6" spans="1:6" ht="12" customHeight="1" x14ac:dyDescent="0.2">
      <c r="A6" s="6" t="s">
        <v>194</v>
      </c>
      <c r="B6" s="18">
        <v>92144</v>
      </c>
      <c r="C6" s="18">
        <v>22469</v>
      </c>
      <c r="D6" s="24"/>
      <c r="E6" s="18">
        <v>93181.5</v>
      </c>
      <c r="F6" s="18">
        <v>23050</v>
      </c>
    </row>
    <row r="7" spans="1:6" ht="12" customHeight="1" x14ac:dyDescent="0.2">
      <c r="A7" s="6" t="s">
        <v>195</v>
      </c>
      <c r="B7" s="18">
        <v>235962</v>
      </c>
      <c r="C7" s="18">
        <v>103498</v>
      </c>
      <c r="D7" s="24"/>
      <c r="E7" s="18">
        <v>238522</v>
      </c>
      <c r="F7" s="18">
        <v>112205</v>
      </c>
    </row>
    <row r="8" spans="1:6" ht="12" customHeight="1" x14ac:dyDescent="0.2">
      <c r="A8" s="6" t="s">
        <v>196</v>
      </c>
      <c r="B8" s="18">
        <v>106939</v>
      </c>
      <c r="C8" s="18">
        <v>49015</v>
      </c>
      <c r="D8" s="24"/>
      <c r="E8" s="18">
        <v>108038.5</v>
      </c>
      <c r="F8" s="18">
        <v>44993</v>
      </c>
    </row>
    <row r="9" spans="1:6" ht="12" customHeight="1" x14ac:dyDescent="0.2">
      <c r="A9" s="6" t="s">
        <v>197</v>
      </c>
      <c r="B9" s="18">
        <v>44981</v>
      </c>
      <c r="C9" s="18">
        <v>17335</v>
      </c>
      <c r="D9" s="24"/>
      <c r="E9" s="18">
        <v>45453.5</v>
      </c>
      <c r="F9" s="18">
        <v>17419</v>
      </c>
    </row>
    <row r="10" spans="1:6" ht="12" customHeight="1" x14ac:dyDescent="0.2">
      <c r="A10" s="13" t="s">
        <v>198</v>
      </c>
      <c r="B10" s="26">
        <v>77605</v>
      </c>
      <c r="C10" s="36">
        <v>83319</v>
      </c>
      <c r="D10" s="25"/>
      <c r="E10" s="26">
        <v>78100.5</v>
      </c>
      <c r="F10" s="26">
        <v>83224</v>
      </c>
    </row>
    <row r="11" spans="1:6" ht="30.95" customHeight="1" x14ac:dyDescent="0.2">
      <c r="A11" s="71" t="s">
        <v>297</v>
      </c>
      <c r="B11" s="71"/>
      <c r="C11" s="71"/>
      <c r="D11" s="71"/>
      <c r="E11" s="71"/>
      <c r="F11" s="71"/>
    </row>
    <row r="12" spans="1:6" ht="12" customHeight="1" x14ac:dyDescent="0.2"/>
    <row r="13" spans="1:6" ht="12" customHeight="1" x14ac:dyDescent="0.2">
      <c r="A13" s="23" t="s">
        <v>190</v>
      </c>
    </row>
    <row r="14" spans="1:6" ht="12" customHeight="1" x14ac:dyDescent="0.2"/>
  </sheetData>
  <mergeCells count="4">
    <mergeCell ref="A11:F11"/>
    <mergeCell ref="A1:F1"/>
    <mergeCell ref="E3:F3"/>
    <mergeCell ref="B3:C3"/>
  </mergeCells>
  <hyperlinks>
    <hyperlink ref="A13" location="'Contents'!A1" display="#'Contents'!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3"/>
  <sheetViews>
    <sheetView zoomScaleNormal="100" workbookViewId="0">
      <selection sqref="A1:G1"/>
    </sheetView>
  </sheetViews>
  <sheetFormatPr defaultColWidth="11.140625" defaultRowHeight="12.95" customHeight="1" x14ac:dyDescent="0.2"/>
  <cols>
    <col min="1" max="2" width="15.7109375" bestFit="1" customWidth="1"/>
    <col min="3" max="7" width="11.7109375" bestFit="1" customWidth="1"/>
  </cols>
  <sheetData>
    <row r="1" spans="1:7" ht="47.25" customHeight="1" x14ac:dyDescent="0.3">
      <c r="A1" s="72" t="s">
        <v>199</v>
      </c>
      <c r="B1" s="73"/>
      <c r="C1" s="73"/>
      <c r="D1" s="73"/>
      <c r="E1" s="73"/>
      <c r="F1" s="73"/>
      <c r="G1" s="73"/>
    </row>
    <row r="2" spans="1:7" ht="0" hidden="1" customHeight="1" x14ac:dyDescent="0.2"/>
    <row r="3" spans="1:7" ht="24" customHeight="1" x14ac:dyDescent="0.2">
      <c r="A3" s="10" t="s">
        <v>171</v>
      </c>
      <c r="B3" s="10" t="s">
        <v>200</v>
      </c>
      <c r="C3" s="27" t="s">
        <v>201</v>
      </c>
      <c r="D3" s="27" t="s">
        <v>202</v>
      </c>
      <c r="E3" s="27" t="s">
        <v>203</v>
      </c>
      <c r="F3" s="11" t="s">
        <v>204</v>
      </c>
      <c r="G3" s="27" t="s">
        <v>205</v>
      </c>
    </row>
    <row r="4" spans="1:7" ht="12" customHeight="1" x14ac:dyDescent="0.2">
      <c r="A4" s="15" t="s">
        <v>9</v>
      </c>
      <c r="B4" s="28" t="s">
        <v>193</v>
      </c>
      <c r="C4" s="17">
        <v>12</v>
      </c>
      <c r="D4" s="17">
        <v>24</v>
      </c>
      <c r="E4" s="18">
        <v>13</v>
      </c>
      <c r="F4" s="17">
        <v>4</v>
      </c>
      <c r="G4" s="18">
        <v>3</v>
      </c>
    </row>
    <row r="5" spans="1:7" ht="12" customHeight="1" x14ac:dyDescent="0.2">
      <c r="A5" s="6" t="s">
        <v>0</v>
      </c>
      <c r="B5" s="28" t="s">
        <v>194</v>
      </c>
      <c r="C5" s="17">
        <v>5</v>
      </c>
      <c r="D5" s="17">
        <v>11</v>
      </c>
      <c r="E5" s="18">
        <v>13</v>
      </c>
      <c r="F5" s="17" t="s">
        <v>206</v>
      </c>
      <c r="G5" s="18">
        <v>2</v>
      </c>
    </row>
    <row r="6" spans="1:7" ht="12" customHeight="1" x14ac:dyDescent="0.2">
      <c r="A6" s="6" t="s">
        <v>0</v>
      </c>
      <c r="B6" s="28" t="s">
        <v>195</v>
      </c>
      <c r="C6" s="17">
        <v>6</v>
      </c>
      <c r="D6" s="17">
        <v>6</v>
      </c>
      <c r="E6" s="18">
        <v>8</v>
      </c>
      <c r="F6" s="17">
        <v>6</v>
      </c>
      <c r="G6" s="18">
        <v>10</v>
      </c>
    </row>
    <row r="7" spans="1:7" ht="12" customHeight="1" x14ac:dyDescent="0.2">
      <c r="A7" s="6" t="s">
        <v>0</v>
      </c>
      <c r="B7" s="28" t="s">
        <v>196</v>
      </c>
      <c r="C7" s="17">
        <v>1</v>
      </c>
      <c r="D7" s="17">
        <v>1</v>
      </c>
      <c r="E7" s="18">
        <v>5</v>
      </c>
      <c r="F7" s="17">
        <v>6</v>
      </c>
      <c r="G7" s="18">
        <v>8</v>
      </c>
    </row>
    <row r="8" spans="1:7" ht="12" customHeight="1" x14ac:dyDescent="0.2">
      <c r="A8" s="6" t="s">
        <v>0</v>
      </c>
      <c r="B8" s="28" t="s">
        <v>197</v>
      </c>
      <c r="C8" s="17">
        <v>1</v>
      </c>
      <c r="D8" s="17">
        <v>1</v>
      </c>
      <c r="E8" s="18">
        <v>7</v>
      </c>
      <c r="F8" s="17">
        <v>1</v>
      </c>
      <c r="G8" s="18">
        <v>4</v>
      </c>
    </row>
    <row r="9" spans="1:7" ht="12" customHeight="1" x14ac:dyDescent="0.2">
      <c r="A9" s="13" t="s">
        <v>0</v>
      </c>
      <c r="B9" s="29" t="s">
        <v>198</v>
      </c>
      <c r="C9" s="30" t="s">
        <v>207</v>
      </c>
      <c r="D9" s="30" t="s">
        <v>207</v>
      </c>
      <c r="E9" s="26">
        <v>1</v>
      </c>
      <c r="F9" s="30">
        <v>14</v>
      </c>
      <c r="G9" s="26">
        <v>55</v>
      </c>
    </row>
    <row r="10" spans="1:7" ht="12" customHeight="1" x14ac:dyDescent="0.2">
      <c r="A10" s="15" t="s">
        <v>10</v>
      </c>
      <c r="B10" s="28" t="s">
        <v>193</v>
      </c>
      <c r="C10" s="17">
        <v>12</v>
      </c>
      <c r="D10" s="17">
        <v>22</v>
      </c>
      <c r="E10" s="18">
        <v>13</v>
      </c>
      <c r="F10" s="17">
        <v>4</v>
      </c>
      <c r="G10" s="18">
        <v>3</v>
      </c>
    </row>
    <row r="11" spans="1:7" ht="12" customHeight="1" x14ac:dyDescent="0.2">
      <c r="A11" s="6" t="s">
        <v>0</v>
      </c>
      <c r="B11" s="28" t="s">
        <v>194</v>
      </c>
      <c r="C11" s="17">
        <v>5</v>
      </c>
      <c r="D11" s="17">
        <v>12</v>
      </c>
      <c r="E11" s="18">
        <v>12</v>
      </c>
      <c r="F11" s="17" t="s">
        <v>206</v>
      </c>
      <c r="G11" s="18">
        <v>2</v>
      </c>
    </row>
    <row r="12" spans="1:7" ht="12" customHeight="1" x14ac:dyDescent="0.2">
      <c r="A12" s="6" t="s">
        <v>0</v>
      </c>
      <c r="B12" s="28" t="s">
        <v>195</v>
      </c>
      <c r="C12" s="17">
        <v>6</v>
      </c>
      <c r="D12" s="17">
        <v>7</v>
      </c>
      <c r="E12" s="18">
        <v>9</v>
      </c>
      <c r="F12" s="17">
        <v>6</v>
      </c>
      <c r="G12" s="18">
        <v>10</v>
      </c>
    </row>
    <row r="13" spans="1:7" ht="12" customHeight="1" x14ac:dyDescent="0.2">
      <c r="A13" s="6" t="s">
        <v>0</v>
      </c>
      <c r="B13" s="28" t="s">
        <v>196</v>
      </c>
      <c r="C13" s="17">
        <v>1</v>
      </c>
      <c r="D13" s="17">
        <v>1</v>
      </c>
      <c r="E13" s="18">
        <v>5</v>
      </c>
      <c r="F13" s="17">
        <v>6</v>
      </c>
      <c r="G13" s="18">
        <v>9</v>
      </c>
    </row>
    <row r="14" spans="1:7" ht="12" customHeight="1" x14ac:dyDescent="0.2">
      <c r="A14" s="6" t="s">
        <v>0</v>
      </c>
      <c r="B14" s="28" t="s">
        <v>197</v>
      </c>
      <c r="C14" s="17">
        <v>1</v>
      </c>
      <c r="D14" s="17">
        <v>2</v>
      </c>
      <c r="E14" s="18">
        <v>7</v>
      </c>
      <c r="F14" s="17">
        <v>1</v>
      </c>
      <c r="G14" s="18">
        <v>5</v>
      </c>
    </row>
    <row r="15" spans="1:7" ht="12" customHeight="1" x14ac:dyDescent="0.2">
      <c r="A15" s="13" t="s">
        <v>0</v>
      </c>
      <c r="B15" s="29" t="s">
        <v>198</v>
      </c>
      <c r="C15" s="30" t="s">
        <v>207</v>
      </c>
      <c r="D15" s="30" t="s">
        <v>207</v>
      </c>
      <c r="E15" s="26">
        <v>1</v>
      </c>
      <c r="F15" s="30">
        <v>14</v>
      </c>
      <c r="G15" s="26">
        <v>55</v>
      </c>
    </row>
    <row r="16" spans="1:7" ht="12" customHeight="1" x14ac:dyDescent="0.2">
      <c r="A16" s="15" t="s">
        <v>11</v>
      </c>
      <c r="B16" s="28" t="s">
        <v>193</v>
      </c>
      <c r="C16" s="17">
        <v>13</v>
      </c>
      <c r="D16" s="17">
        <v>23</v>
      </c>
      <c r="E16" s="18">
        <v>13</v>
      </c>
      <c r="F16" s="17">
        <v>4</v>
      </c>
      <c r="G16" s="18">
        <v>3</v>
      </c>
    </row>
    <row r="17" spans="1:7" ht="12" customHeight="1" x14ac:dyDescent="0.2">
      <c r="A17" s="6" t="s">
        <v>0</v>
      </c>
      <c r="B17" s="28" t="s">
        <v>194</v>
      </c>
      <c r="C17" s="17">
        <v>5</v>
      </c>
      <c r="D17" s="17">
        <v>12</v>
      </c>
      <c r="E17" s="18">
        <v>13</v>
      </c>
      <c r="F17" s="17" t="s">
        <v>206</v>
      </c>
      <c r="G17" s="18">
        <v>2</v>
      </c>
    </row>
    <row r="18" spans="1:7" ht="12" customHeight="1" x14ac:dyDescent="0.2">
      <c r="A18" s="6" t="s">
        <v>0</v>
      </c>
      <c r="B18" s="28" t="s">
        <v>195</v>
      </c>
      <c r="C18" s="17">
        <v>6</v>
      </c>
      <c r="D18" s="17">
        <v>7</v>
      </c>
      <c r="E18" s="18">
        <v>9</v>
      </c>
      <c r="F18" s="17">
        <v>6</v>
      </c>
      <c r="G18" s="18">
        <v>10</v>
      </c>
    </row>
    <row r="19" spans="1:7" ht="12" customHeight="1" x14ac:dyDescent="0.2">
      <c r="A19" s="6" t="s">
        <v>0</v>
      </c>
      <c r="B19" s="28" t="s">
        <v>196</v>
      </c>
      <c r="C19" s="17">
        <v>1</v>
      </c>
      <c r="D19" s="17">
        <v>1</v>
      </c>
      <c r="E19" s="18">
        <v>5</v>
      </c>
      <c r="F19" s="17">
        <v>6</v>
      </c>
      <c r="G19" s="18">
        <v>8</v>
      </c>
    </row>
    <row r="20" spans="1:7" ht="12" customHeight="1" x14ac:dyDescent="0.2">
      <c r="A20" s="6" t="s">
        <v>0</v>
      </c>
      <c r="B20" s="28" t="s">
        <v>197</v>
      </c>
      <c r="C20" s="17">
        <v>1</v>
      </c>
      <c r="D20" s="17">
        <v>2</v>
      </c>
      <c r="E20" s="18">
        <v>7</v>
      </c>
      <c r="F20" s="17">
        <v>1</v>
      </c>
      <c r="G20" s="18">
        <v>5</v>
      </c>
    </row>
    <row r="21" spans="1:7" ht="12" customHeight="1" x14ac:dyDescent="0.2">
      <c r="A21" s="13" t="s">
        <v>0</v>
      </c>
      <c r="B21" s="29" t="s">
        <v>198</v>
      </c>
      <c r="C21" s="30" t="s">
        <v>207</v>
      </c>
      <c r="D21" s="30" t="s">
        <v>207</v>
      </c>
      <c r="E21" s="26">
        <v>1</v>
      </c>
      <c r="F21" s="30">
        <v>14</v>
      </c>
      <c r="G21" s="26">
        <v>55</v>
      </c>
    </row>
    <row r="22" spans="1:7" ht="12" customHeight="1" x14ac:dyDescent="0.2">
      <c r="A22" s="15" t="s">
        <v>12</v>
      </c>
      <c r="B22" s="28" t="s">
        <v>193</v>
      </c>
      <c r="C22" s="17">
        <v>13</v>
      </c>
      <c r="D22" s="17">
        <v>24</v>
      </c>
      <c r="E22" s="18">
        <v>12</v>
      </c>
      <c r="F22" s="17">
        <v>5</v>
      </c>
      <c r="G22" s="18">
        <v>1</v>
      </c>
    </row>
    <row r="23" spans="1:7" ht="12" customHeight="1" x14ac:dyDescent="0.2">
      <c r="A23" s="6" t="s">
        <v>0</v>
      </c>
      <c r="B23" s="28" t="s">
        <v>194</v>
      </c>
      <c r="C23" s="17">
        <v>5</v>
      </c>
      <c r="D23" s="17">
        <v>13</v>
      </c>
      <c r="E23" s="18">
        <v>13</v>
      </c>
      <c r="F23" s="17" t="s">
        <v>206</v>
      </c>
      <c r="G23" s="18">
        <v>2</v>
      </c>
    </row>
    <row r="24" spans="1:7" ht="12" customHeight="1" x14ac:dyDescent="0.2">
      <c r="A24" s="6" t="s">
        <v>0</v>
      </c>
      <c r="B24" s="28" t="s">
        <v>195</v>
      </c>
      <c r="C24" s="17">
        <v>6</v>
      </c>
      <c r="D24" s="17">
        <v>8</v>
      </c>
      <c r="E24" s="18">
        <v>12</v>
      </c>
      <c r="F24" s="17">
        <v>6</v>
      </c>
      <c r="G24" s="18">
        <v>10</v>
      </c>
    </row>
    <row r="25" spans="1:7" ht="12" customHeight="1" x14ac:dyDescent="0.2">
      <c r="A25" s="6" t="s">
        <v>0</v>
      </c>
      <c r="B25" s="28" t="s">
        <v>196</v>
      </c>
      <c r="C25" s="17">
        <v>1</v>
      </c>
      <c r="D25" s="17">
        <v>1</v>
      </c>
      <c r="E25" s="18">
        <v>5</v>
      </c>
      <c r="F25" s="17">
        <v>6</v>
      </c>
      <c r="G25" s="18">
        <v>9</v>
      </c>
    </row>
    <row r="26" spans="1:7" ht="12" customHeight="1" x14ac:dyDescent="0.2">
      <c r="A26" s="6" t="s">
        <v>0</v>
      </c>
      <c r="B26" s="28" t="s">
        <v>197</v>
      </c>
      <c r="C26" s="17">
        <v>1</v>
      </c>
      <c r="D26" s="17">
        <v>2</v>
      </c>
      <c r="E26" s="18">
        <v>7</v>
      </c>
      <c r="F26" s="17">
        <v>1</v>
      </c>
      <c r="G26" s="18">
        <v>5</v>
      </c>
    </row>
    <row r="27" spans="1:7" ht="12" customHeight="1" x14ac:dyDescent="0.2">
      <c r="A27" s="13" t="s">
        <v>0</v>
      </c>
      <c r="B27" s="29" t="s">
        <v>198</v>
      </c>
      <c r="C27" s="30" t="s">
        <v>207</v>
      </c>
      <c r="D27" s="30" t="s">
        <v>207</v>
      </c>
      <c r="E27" s="26">
        <v>1</v>
      </c>
      <c r="F27" s="30">
        <v>14</v>
      </c>
      <c r="G27" s="26">
        <v>55</v>
      </c>
    </row>
    <row r="28" spans="1:7" ht="12" customHeight="1" x14ac:dyDescent="0.2">
      <c r="A28" s="15" t="s">
        <v>13</v>
      </c>
      <c r="B28" s="28" t="s">
        <v>193</v>
      </c>
      <c r="C28" s="17">
        <v>12</v>
      </c>
      <c r="D28" s="17">
        <v>22</v>
      </c>
      <c r="E28" s="18">
        <v>11</v>
      </c>
      <c r="F28" s="17">
        <v>5</v>
      </c>
      <c r="G28" s="18">
        <v>1</v>
      </c>
    </row>
    <row r="29" spans="1:7" ht="12" customHeight="1" x14ac:dyDescent="0.2">
      <c r="A29" s="6" t="s">
        <v>0</v>
      </c>
      <c r="B29" s="28" t="s">
        <v>194</v>
      </c>
      <c r="C29" s="17">
        <v>5</v>
      </c>
      <c r="D29" s="17">
        <v>13</v>
      </c>
      <c r="E29" s="18">
        <v>13</v>
      </c>
      <c r="F29" s="17" t="s">
        <v>206</v>
      </c>
      <c r="G29" s="18">
        <v>2</v>
      </c>
    </row>
    <row r="30" spans="1:7" ht="12" customHeight="1" x14ac:dyDescent="0.2">
      <c r="A30" s="6" t="s">
        <v>0</v>
      </c>
      <c r="B30" s="28" t="s">
        <v>195</v>
      </c>
      <c r="C30" s="17">
        <v>5</v>
      </c>
      <c r="D30" s="17">
        <v>8</v>
      </c>
      <c r="E30" s="18">
        <v>12</v>
      </c>
      <c r="F30" s="17">
        <v>6</v>
      </c>
      <c r="G30" s="18">
        <v>11</v>
      </c>
    </row>
    <row r="31" spans="1:7" ht="12" customHeight="1" x14ac:dyDescent="0.2">
      <c r="A31" s="6" t="s">
        <v>0</v>
      </c>
      <c r="B31" s="28" t="s">
        <v>196</v>
      </c>
      <c r="C31" s="17">
        <v>2</v>
      </c>
      <c r="D31" s="17">
        <v>1</v>
      </c>
      <c r="E31" s="18">
        <v>5</v>
      </c>
      <c r="F31" s="17">
        <v>6</v>
      </c>
      <c r="G31" s="18">
        <v>8</v>
      </c>
    </row>
    <row r="32" spans="1:7" ht="12" customHeight="1" x14ac:dyDescent="0.2">
      <c r="A32" s="6" t="s">
        <v>0</v>
      </c>
      <c r="B32" s="28" t="s">
        <v>197</v>
      </c>
      <c r="C32" s="17">
        <v>1</v>
      </c>
      <c r="D32" s="17">
        <v>2</v>
      </c>
      <c r="E32" s="18">
        <v>7</v>
      </c>
      <c r="F32" s="17">
        <v>1</v>
      </c>
      <c r="G32" s="18">
        <v>5</v>
      </c>
    </row>
    <row r="33" spans="1:7" ht="12" customHeight="1" x14ac:dyDescent="0.2">
      <c r="A33" s="13" t="s">
        <v>0</v>
      </c>
      <c r="B33" s="29" t="s">
        <v>198</v>
      </c>
      <c r="C33" s="30" t="s">
        <v>207</v>
      </c>
      <c r="D33" s="30" t="s">
        <v>207</v>
      </c>
      <c r="E33" s="26">
        <v>1</v>
      </c>
      <c r="F33" s="30">
        <v>14</v>
      </c>
      <c r="G33" s="26">
        <v>55</v>
      </c>
    </row>
    <row r="34" spans="1:7" ht="12" customHeight="1" x14ac:dyDescent="0.2">
      <c r="A34" s="15" t="s">
        <v>14</v>
      </c>
      <c r="B34" s="28" t="s">
        <v>193</v>
      </c>
      <c r="C34" s="17">
        <v>12</v>
      </c>
      <c r="D34" s="17">
        <v>24</v>
      </c>
      <c r="E34" s="18">
        <v>11</v>
      </c>
      <c r="F34" s="17">
        <v>5</v>
      </c>
      <c r="G34" s="18">
        <v>1</v>
      </c>
    </row>
    <row r="35" spans="1:7" ht="12" customHeight="1" x14ac:dyDescent="0.2">
      <c r="A35" s="6" t="s">
        <v>0</v>
      </c>
      <c r="B35" s="28" t="s">
        <v>194</v>
      </c>
      <c r="C35" s="17">
        <v>6</v>
      </c>
      <c r="D35" s="17">
        <v>11</v>
      </c>
      <c r="E35" s="18">
        <v>13</v>
      </c>
      <c r="F35" s="17" t="s">
        <v>206</v>
      </c>
      <c r="G35" s="18">
        <v>2</v>
      </c>
    </row>
    <row r="36" spans="1:7" ht="12" customHeight="1" x14ac:dyDescent="0.2">
      <c r="A36" s="6" t="s">
        <v>0</v>
      </c>
      <c r="B36" s="28" t="s">
        <v>195</v>
      </c>
      <c r="C36" s="17">
        <v>5</v>
      </c>
      <c r="D36" s="17">
        <v>9</v>
      </c>
      <c r="E36" s="18">
        <v>12</v>
      </c>
      <c r="F36" s="17">
        <v>6</v>
      </c>
      <c r="G36" s="18">
        <v>11</v>
      </c>
    </row>
    <row r="37" spans="1:7" ht="12" customHeight="1" x14ac:dyDescent="0.2">
      <c r="A37" s="6" t="s">
        <v>0</v>
      </c>
      <c r="B37" s="28" t="s">
        <v>196</v>
      </c>
      <c r="C37" s="17">
        <v>3</v>
      </c>
      <c r="D37" s="17">
        <v>1</v>
      </c>
      <c r="E37" s="18">
        <v>5</v>
      </c>
      <c r="F37" s="17">
        <v>6</v>
      </c>
      <c r="G37" s="18">
        <v>7</v>
      </c>
    </row>
    <row r="38" spans="1:7" ht="12" customHeight="1" x14ac:dyDescent="0.2">
      <c r="A38" s="6" t="s">
        <v>0</v>
      </c>
      <c r="B38" s="28" t="s">
        <v>197</v>
      </c>
      <c r="C38" s="17">
        <v>2</v>
      </c>
      <c r="D38" s="17">
        <v>4</v>
      </c>
      <c r="E38" s="18">
        <v>5</v>
      </c>
      <c r="F38" s="17">
        <v>1</v>
      </c>
      <c r="G38" s="18">
        <v>6</v>
      </c>
    </row>
    <row r="39" spans="1:7" ht="12" customHeight="1" x14ac:dyDescent="0.2">
      <c r="A39" s="13" t="s">
        <v>0</v>
      </c>
      <c r="B39" s="29" t="s">
        <v>198</v>
      </c>
      <c r="C39" s="30" t="s">
        <v>207</v>
      </c>
      <c r="D39" s="30" t="s">
        <v>207</v>
      </c>
      <c r="E39" s="26">
        <v>1</v>
      </c>
      <c r="F39" s="30">
        <v>14</v>
      </c>
      <c r="G39" s="26">
        <v>54</v>
      </c>
    </row>
    <row r="40" spans="1:7" ht="12" customHeight="1" x14ac:dyDescent="0.2">
      <c r="A40" s="71" t="s">
        <v>47</v>
      </c>
      <c r="B40" s="71"/>
      <c r="C40" s="71"/>
      <c r="D40" s="71"/>
      <c r="E40" s="71"/>
      <c r="F40" s="71"/>
      <c r="G40" s="71"/>
    </row>
    <row r="41" spans="1:7" ht="12" customHeight="1" x14ac:dyDescent="0.2"/>
    <row r="42" spans="1:7" ht="12" customHeight="1" x14ac:dyDescent="0.2">
      <c r="A42" s="23" t="s">
        <v>190</v>
      </c>
    </row>
    <row r="43" spans="1:7" ht="12" customHeight="1" x14ac:dyDescent="0.2"/>
  </sheetData>
  <mergeCells count="2">
    <mergeCell ref="A40:G40"/>
    <mergeCell ref="A1:G1"/>
  </mergeCells>
  <hyperlinks>
    <hyperlink ref="A42" location="'Contents'!A1" display="#'Contents'!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zoomScaleNormal="100" workbookViewId="0">
      <selection sqref="A1:Q1"/>
    </sheetView>
  </sheetViews>
  <sheetFormatPr defaultColWidth="11.140625" defaultRowHeight="12.95" customHeight="1" x14ac:dyDescent="0.2"/>
  <cols>
    <col min="1" max="1" width="55.140625" style="62" bestFit="1" customWidth="1"/>
    <col min="2" max="2" width="24.28515625" style="62" bestFit="1" customWidth="1"/>
    <col min="3" max="3" width="9" style="42" bestFit="1" customWidth="1"/>
    <col min="4" max="4" width="10.85546875" style="42" bestFit="1" customWidth="1"/>
    <col min="5" max="5" width="8" style="42" bestFit="1" customWidth="1"/>
    <col min="6" max="7" width="9.42578125" style="42" bestFit="1" customWidth="1"/>
    <col min="8" max="8" width="13.85546875" style="42" bestFit="1" customWidth="1"/>
    <col min="9" max="9" width="1.85546875" style="42" customWidth="1"/>
    <col min="10" max="10" width="9" style="41" bestFit="1" customWidth="1"/>
    <col min="11" max="11" width="10.85546875" style="41" bestFit="1" customWidth="1"/>
    <col min="12" max="12" width="8" style="41" bestFit="1" customWidth="1"/>
    <col min="13" max="14" width="9.42578125" style="41" bestFit="1" customWidth="1"/>
    <col min="15" max="15" width="13.85546875" style="41" bestFit="1" customWidth="1"/>
    <col min="16" max="16" width="2.85546875" style="42" customWidth="1"/>
    <col min="17" max="17" width="16.85546875" style="41" bestFit="1" customWidth="1"/>
    <col min="18" max="16384" width="11.140625" style="41"/>
  </cols>
  <sheetData>
    <row r="1" spans="1:17" ht="27" customHeight="1" x14ac:dyDescent="0.3">
      <c r="A1" s="76" t="s">
        <v>299</v>
      </c>
      <c r="B1" s="77"/>
      <c r="C1" s="78"/>
      <c r="D1" s="78"/>
      <c r="E1" s="78"/>
      <c r="F1" s="78"/>
      <c r="G1" s="78"/>
      <c r="H1" s="78"/>
      <c r="I1" s="78"/>
      <c r="J1" s="77"/>
      <c r="K1" s="77"/>
      <c r="L1" s="77"/>
      <c r="M1" s="77"/>
      <c r="N1" s="77"/>
      <c r="O1" s="77"/>
      <c r="P1" s="78"/>
      <c r="Q1" s="77"/>
    </row>
    <row r="2" spans="1:17" ht="12.95" hidden="1" customHeight="1" x14ac:dyDescent="0.2"/>
    <row r="3" spans="1:17" s="42" customFormat="1" ht="24" customHeight="1" x14ac:dyDescent="0.2">
      <c r="A3" s="63"/>
      <c r="B3" s="63"/>
      <c r="C3" s="84" t="s">
        <v>13</v>
      </c>
      <c r="D3" s="84"/>
      <c r="E3" s="84"/>
      <c r="F3" s="84"/>
      <c r="G3" s="84"/>
      <c r="H3" s="84"/>
      <c r="I3" s="59"/>
      <c r="J3" s="83" t="s">
        <v>14</v>
      </c>
      <c r="K3" s="83"/>
      <c r="L3" s="83"/>
      <c r="M3" s="83"/>
      <c r="N3" s="83"/>
      <c r="O3" s="83"/>
      <c r="P3" s="60"/>
      <c r="Q3" s="61" t="s">
        <v>215</v>
      </c>
    </row>
    <row r="4" spans="1:17" s="42" customFormat="1" ht="24" customHeight="1" x14ac:dyDescent="0.2">
      <c r="A4" s="64" t="s">
        <v>8</v>
      </c>
      <c r="B4" s="64" t="s">
        <v>208</v>
      </c>
      <c r="C4" s="40" t="s">
        <v>209</v>
      </c>
      <c r="D4" s="40" t="s">
        <v>210</v>
      </c>
      <c r="E4" s="40" t="s">
        <v>211</v>
      </c>
      <c r="F4" s="39" t="s">
        <v>212</v>
      </c>
      <c r="G4" s="39" t="s">
        <v>213</v>
      </c>
      <c r="H4" s="39" t="s">
        <v>214</v>
      </c>
      <c r="I4" s="55"/>
      <c r="J4" s="56" t="s">
        <v>209</v>
      </c>
      <c r="K4" s="56" t="s">
        <v>210</v>
      </c>
      <c r="L4" s="56" t="s">
        <v>211</v>
      </c>
      <c r="M4" s="57" t="s">
        <v>212</v>
      </c>
      <c r="N4" s="57" t="s">
        <v>213</v>
      </c>
      <c r="O4" s="57" t="s">
        <v>214</v>
      </c>
      <c r="P4" s="57"/>
      <c r="Q4" s="58"/>
    </row>
    <row r="5" spans="1:17" ht="12.75" x14ac:dyDescent="0.2">
      <c r="A5" s="65" t="s">
        <v>216</v>
      </c>
      <c r="B5" s="68" t="s">
        <v>217</v>
      </c>
      <c r="C5" s="18" t="s">
        <v>0</v>
      </c>
      <c r="D5" s="18" t="s">
        <v>0</v>
      </c>
      <c r="E5" s="31" t="s">
        <v>0</v>
      </c>
      <c r="F5" s="31" t="s">
        <v>0</v>
      </c>
      <c r="G5" s="31" t="s">
        <v>0</v>
      </c>
      <c r="H5" s="31" t="s">
        <v>0</v>
      </c>
      <c r="I5" s="43"/>
      <c r="J5" s="44" t="s">
        <v>218</v>
      </c>
      <c r="K5" s="44" t="s">
        <v>218</v>
      </c>
      <c r="L5" s="45" t="s">
        <v>219</v>
      </c>
      <c r="M5" s="45" t="s">
        <v>219</v>
      </c>
      <c r="N5" s="45" t="s">
        <v>219</v>
      </c>
      <c r="O5" s="45" t="s">
        <v>219</v>
      </c>
      <c r="P5" s="45"/>
      <c r="Q5" s="46" t="s">
        <v>0</v>
      </c>
    </row>
    <row r="6" spans="1:17" ht="12.75" x14ac:dyDescent="0.2">
      <c r="A6" s="66" t="s">
        <v>220</v>
      </c>
      <c r="B6" s="68" t="s">
        <v>221</v>
      </c>
      <c r="C6" s="18">
        <v>2678</v>
      </c>
      <c r="D6" s="18">
        <v>6311</v>
      </c>
      <c r="E6" s="32">
        <v>40.636822194199297</v>
      </c>
      <c r="F6" s="32">
        <v>15.6089743589744</v>
      </c>
      <c r="G6" s="32">
        <v>50</v>
      </c>
      <c r="H6" s="32">
        <v>62.9</v>
      </c>
      <c r="I6" s="43"/>
      <c r="J6" s="44">
        <v>2756</v>
      </c>
      <c r="K6" s="44">
        <v>6629</v>
      </c>
      <c r="L6" s="47">
        <v>41.574898174687</v>
      </c>
      <c r="M6" s="47">
        <v>12.5</v>
      </c>
      <c r="N6" s="47">
        <v>47.619047619047599</v>
      </c>
      <c r="O6" s="47">
        <v>64.900000000000006</v>
      </c>
      <c r="P6" s="47"/>
      <c r="Q6" s="46" t="s">
        <v>222</v>
      </c>
    </row>
    <row r="7" spans="1:17" ht="12.75" x14ac:dyDescent="0.2">
      <c r="A7" s="66" t="s">
        <v>223</v>
      </c>
      <c r="B7" s="68" t="s">
        <v>217</v>
      </c>
      <c r="C7" s="18">
        <v>5617</v>
      </c>
      <c r="D7" s="18">
        <v>7620</v>
      </c>
      <c r="E7" s="32">
        <v>71.089012854717495</v>
      </c>
      <c r="F7" s="32">
        <v>30.384615384615401</v>
      </c>
      <c r="G7" s="32">
        <v>92.450142450142494</v>
      </c>
      <c r="H7" s="31" t="s">
        <v>0</v>
      </c>
      <c r="I7" s="43"/>
      <c r="J7" s="44">
        <v>6578</v>
      </c>
      <c r="K7" s="44">
        <v>8641</v>
      </c>
      <c r="L7" s="47">
        <v>76.125448443467207</v>
      </c>
      <c r="M7" s="47">
        <v>33.3333333333333</v>
      </c>
      <c r="N7" s="47">
        <v>94.736842105263193</v>
      </c>
      <c r="O7" s="45" t="s">
        <v>219</v>
      </c>
      <c r="P7" s="45"/>
      <c r="Q7" s="46" t="s">
        <v>0</v>
      </c>
    </row>
    <row r="8" spans="1:17" ht="12.75" x14ac:dyDescent="0.2">
      <c r="A8" s="66" t="s">
        <v>224</v>
      </c>
      <c r="B8" s="68" t="s">
        <v>225</v>
      </c>
      <c r="C8" s="18">
        <v>14731</v>
      </c>
      <c r="D8" s="18">
        <v>40028</v>
      </c>
      <c r="E8" s="32">
        <v>38.367533988492298</v>
      </c>
      <c r="F8" s="32">
        <v>16.346153846153801</v>
      </c>
      <c r="G8" s="32">
        <v>47.540983606557397</v>
      </c>
      <c r="H8" s="32">
        <v>29.6238704696454</v>
      </c>
      <c r="I8" s="43"/>
      <c r="J8" s="44">
        <v>14784</v>
      </c>
      <c r="K8" s="44">
        <v>39916</v>
      </c>
      <c r="L8" s="47">
        <v>37.037779336606903</v>
      </c>
      <c r="M8" s="47">
        <v>19.327731092436998</v>
      </c>
      <c r="N8" s="47">
        <v>43.75</v>
      </c>
      <c r="O8" s="47">
        <v>28.2</v>
      </c>
      <c r="P8" s="47"/>
      <c r="Q8" s="46" t="s">
        <v>226</v>
      </c>
    </row>
    <row r="9" spans="1:17" ht="12.75" x14ac:dyDescent="0.2">
      <c r="A9" s="79" t="s">
        <v>227</v>
      </c>
      <c r="B9" s="68" t="s">
        <v>228</v>
      </c>
      <c r="C9" s="18">
        <v>6918</v>
      </c>
      <c r="D9" s="18">
        <v>9009</v>
      </c>
      <c r="E9" s="32">
        <v>74.485741000467499</v>
      </c>
      <c r="F9" s="32">
        <v>57.558139534883701</v>
      </c>
      <c r="G9" s="32">
        <v>91.6666666666667</v>
      </c>
      <c r="H9" s="32">
        <v>92.6</v>
      </c>
      <c r="I9" s="43"/>
      <c r="J9" s="44">
        <v>6699</v>
      </c>
      <c r="K9" s="44">
        <v>9376</v>
      </c>
      <c r="L9" s="47">
        <v>71.448378839590504</v>
      </c>
      <c r="M9" s="47">
        <v>50</v>
      </c>
      <c r="N9" s="47">
        <v>94.4444444444445</v>
      </c>
      <c r="O9" s="47">
        <v>92.6</v>
      </c>
      <c r="P9" s="47"/>
      <c r="Q9" s="46" t="s">
        <v>229</v>
      </c>
    </row>
    <row r="10" spans="1:17" ht="12.75" x14ac:dyDescent="0.2">
      <c r="A10" s="79"/>
      <c r="B10" s="68" t="s">
        <v>230</v>
      </c>
      <c r="C10" s="18">
        <v>6694</v>
      </c>
      <c r="D10" s="18">
        <v>8898</v>
      </c>
      <c r="E10" s="32">
        <v>74.549899977772895</v>
      </c>
      <c r="F10" s="32">
        <v>58.3333333333333</v>
      </c>
      <c r="G10" s="32">
        <v>94.478527607361997</v>
      </c>
      <c r="H10" s="32">
        <v>88.49</v>
      </c>
      <c r="I10" s="43"/>
      <c r="J10" s="44">
        <v>7031</v>
      </c>
      <c r="K10" s="44">
        <v>9465</v>
      </c>
      <c r="L10" s="47">
        <v>74.284204965662994</v>
      </c>
      <c r="M10" s="47">
        <v>50</v>
      </c>
      <c r="N10" s="47">
        <v>96.428571428571502</v>
      </c>
      <c r="O10" s="47">
        <v>89.91</v>
      </c>
      <c r="P10" s="47"/>
      <c r="Q10" s="46" t="s">
        <v>229</v>
      </c>
    </row>
    <row r="11" spans="1:17" ht="12.75" x14ac:dyDescent="0.2">
      <c r="A11" s="79"/>
      <c r="B11" s="68" t="s">
        <v>231</v>
      </c>
      <c r="C11" s="18">
        <v>5537</v>
      </c>
      <c r="D11" s="18">
        <v>8084</v>
      </c>
      <c r="E11" s="32">
        <v>69.656833232992199</v>
      </c>
      <c r="F11" s="32">
        <v>50</v>
      </c>
      <c r="G11" s="32">
        <v>98.800277392510395</v>
      </c>
      <c r="H11" s="32">
        <v>96.61</v>
      </c>
      <c r="I11" s="43"/>
      <c r="J11" s="44">
        <v>5938</v>
      </c>
      <c r="K11" s="44">
        <v>8754</v>
      </c>
      <c r="L11" s="47">
        <v>67.831848297920999</v>
      </c>
      <c r="M11" s="47">
        <v>38.947368421052602</v>
      </c>
      <c r="N11" s="47">
        <v>96.875</v>
      </c>
      <c r="O11" s="47">
        <v>96.87</v>
      </c>
      <c r="P11" s="47"/>
      <c r="Q11" s="46" t="s">
        <v>229</v>
      </c>
    </row>
    <row r="12" spans="1:17" ht="12.75" x14ac:dyDescent="0.2">
      <c r="A12" s="79" t="s">
        <v>232</v>
      </c>
      <c r="B12" s="68" t="s">
        <v>233</v>
      </c>
      <c r="C12" s="18">
        <v>751</v>
      </c>
      <c r="D12" s="18">
        <v>5694</v>
      </c>
      <c r="E12" s="32">
        <v>11.6095890410959</v>
      </c>
      <c r="F12" s="32">
        <v>0</v>
      </c>
      <c r="G12" s="32">
        <v>17.3913043478261</v>
      </c>
      <c r="H12" s="32">
        <v>12.5</v>
      </c>
      <c r="I12" s="43"/>
      <c r="J12" s="44">
        <v>694</v>
      </c>
      <c r="K12" s="44">
        <v>6531</v>
      </c>
      <c r="L12" s="47">
        <v>10.626244066758501</v>
      </c>
      <c r="M12" s="47">
        <v>0</v>
      </c>
      <c r="N12" s="47">
        <v>14.9253731343284</v>
      </c>
      <c r="O12" s="47">
        <v>11.7</v>
      </c>
      <c r="P12" s="47"/>
      <c r="Q12" s="46" t="s">
        <v>222</v>
      </c>
    </row>
    <row r="13" spans="1:17" ht="12.75" x14ac:dyDescent="0.2">
      <c r="A13" s="79"/>
      <c r="B13" s="68" t="s">
        <v>234</v>
      </c>
      <c r="C13" s="18">
        <v>4816</v>
      </c>
      <c r="D13" s="18">
        <v>5694</v>
      </c>
      <c r="E13" s="32">
        <v>85.993150684931507</v>
      </c>
      <c r="F13" s="32">
        <v>80</v>
      </c>
      <c r="G13" s="32">
        <v>100</v>
      </c>
      <c r="H13" s="32">
        <v>86.3</v>
      </c>
      <c r="I13" s="43"/>
      <c r="J13" s="44">
        <v>5705</v>
      </c>
      <c r="K13" s="44">
        <v>6531</v>
      </c>
      <c r="L13" s="47">
        <v>87.352625937835001</v>
      </c>
      <c r="M13" s="47">
        <v>83.3333333333334</v>
      </c>
      <c r="N13" s="47">
        <v>100</v>
      </c>
      <c r="O13" s="47">
        <v>87</v>
      </c>
      <c r="P13" s="47"/>
      <c r="Q13" s="46" t="s">
        <v>222</v>
      </c>
    </row>
    <row r="14" spans="1:17" ht="12.75" x14ac:dyDescent="0.2">
      <c r="A14" s="79"/>
      <c r="B14" s="68" t="s">
        <v>235</v>
      </c>
      <c r="C14" s="18">
        <v>127</v>
      </c>
      <c r="D14" s="18">
        <v>5694</v>
      </c>
      <c r="E14" s="32">
        <v>2.3972602739725999</v>
      </c>
      <c r="F14" s="32">
        <v>0</v>
      </c>
      <c r="G14" s="32">
        <v>1.73913043478261</v>
      </c>
      <c r="H14" s="32">
        <v>1.2</v>
      </c>
      <c r="I14" s="43"/>
      <c r="J14" s="44">
        <v>132</v>
      </c>
      <c r="K14" s="44">
        <v>6531</v>
      </c>
      <c r="L14" s="47">
        <v>2.0211299954065201</v>
      </c>
      <c r="M14" s="47">
        <v>0</v>
      </c>
      <c r="N14" s="47">
        <v>2</v>
      </c>
      <c r="O14" s="47">
        <v>1.2</v>
      </c>
      <c r="P14" s="47"/>
      <c r="Q14" s="46" t="s">
        <v>222</v>
      </c>
    </row>
    <row r="15" spans="1:17" ht="12.75" x14ac:dyDescent="0.2">
      <c r="A15" s="79" t="s">
        <v>236</v>
      </c>
      <c r="B15" s="68" t="s">
        <v>237</v>
      </c>
      <c r="C15" s="18">
        <v>2951</v>
      </c>
      <c r="D15" s="18">
        <v>5957</v>
      </c>
      <c r="E15" s="32">
        <v>48.214634146341503</v>
      </c>
      <c r="F15" s="32">
        <v>36.363636363636402</v>
      </c>
      <c r="G15" s="32">
        <v>62.5</v>
      </c>
      <c r="H15" s="32">
        <v>44.3</v>
      </c>
      <c r="I15" s="43"/>
      <c r="J15" s="44">
        <v>2637</v>
      </c>
      <c r="K15" s="44">
        <v>5672</v>
      </c>
      <c r="L15" s="47">
        <v>46.491537376586699</v>
      </c>
      <c r="M15" s="47">
        <v>33.3333333333333</v>
      </c>
      <c r="N15" s="47">
        <v>66.6666666666667</v>
      </c>
      <c r="O15" s="47">
        <v>43.3</v>
      </c>
      <c r="P15" s="47"/>
      <c r="Q15" s="46" t="s">
        <v>222</v>
      </c>
    </row>
    <row r="16" spans="1:17" ht="12.75" x14ac:dyDescent="0.2">
      <c r="A16" s="79"/>
      <c r="B16" s="68" t="s">
        <v>238</v>
      </c>
      <c r="C16" s="18">
        <v>1005</v>
      </c>
      <c r="D16" s="18">
        <v>5957</v>
      </c>
      <c r="E16" s="32">
        <v>14.692682926829301</v>
      </c>
      <c r="F16" s="32">
        <v>0</v>
      </c>
      <c r="G16" s="32">
        <v>21.428571428571399</v>
      </c>
      <c r="H16" s="31" t="s">
        <v>0</v>
      </c>
      <c r="I16" s="43"/>
      <c r="J16" s="44">
        <v>939</v>
      </c>
      <c r="K16" s="44">
        <v>5672</v>
      </c>
      <c r="L16" s="47">
        <v>16.555007052186198</v>
      </c>
      <c r="M16" s="47">
        <v>0</v>
      </c>
      <c r="N16" s="47">
        <v>25</v>
      </c>
      <c r="O16" s="45" t="s">
        <v>219</v>
      </c>
      <c r="P16" s="45"/>
      <c r="Q16" s="46" t="s">
        <v>0</v>
      </c>
    </row>
    <row r="17" spans="1:17" ht="12.75" x14ac:dyDescent="0.2">
      <c r="A17" s="79"/>
      <c r="B17" s="68" t="s">
        <v>239</v>
      </c>
      <c r="C17" s="18">
        <v>2001</v>
      </c>
      <c r="D17" s="18">
        <v>5957</v>
      </c>
      <c r="E17" s="32">
        <v>37.092682926829298</v>
      </c>
      <c r="F17" s="32">
        <v>21.428571428571399</v>
      </c>
      <c r="G17" s="32">
        <v>50</v>
      </c>
      <c r="H17" s="31" t="s">
        <v>0</v>
      </c>
      <c r="I17" s="43"/>
      <c r="J17" s="44">
        <v>2096</v>
      </c>
      <c r="K17" s="44">
        <v>5672</v>
      </c>
      <c r="L17" s="47">
        <v>36.953455571227103</v>
      </c>
      <c r="M17" s="47">
        <v>16.6666666666667</v>
      </c>
      <c r="N17" s="47">
        <v>46.341463414634198</v>
      </c>
      <c r="O17" s="45" t="s">
        <v>219</v>
      </c>
      <c r="P17" s="45"/>
      <c r="Q17" s="46" t="s">
        <v>0</v>
      </c>
    </row>
    <row r="18" spans="1:17" ht="12.75" x14ac:dyDescent="0.2">
      <c r="A18" s="65" t="s">
        <v>240</v>
      </c>
      <c r="B18" s="68" t="s">
        <v>217</v>
      </c>
      <c r="C18" s="18" t="s">
        <v>0</v>
      </c>
      <c r="D18" s="18" t="s">
        <v>0</v>
      </c>
      <c r="E18" s="31" t="s">
        <v>0</v>
      </c>
      <c r="F18" s="31" t="s">
        <v>0</v>
      </c>
      <c r="G18" s="31" t="s">
        <v>0</v>
      </c>
      <c r="H18" s="31" t="s">
        <v>0</v>
      </c>
      <c r="I18" s="43"/>
      <c r="J18" s="44" t="s">
        <v>218</v>
      </c>
      <c r="K18" s="44" t="s">
        <v>218</v>
      </c>
      <c r="L18" s="45" t="s">
        <v>219</v>
      </c>
      <c r="M18" s="45" t="s">
        <v>219</v>
      </c>
      <c r="N18" s="45" t="s">
        <v>219</v>
      </c>
      <c r="O18" s="45" t="s">
        <v>219</v>
      </c>
      <c r="P18" s="45"/>
      <c r="Q18" s="46" t="s">
        <v>0</v>
      </c>
    </row>
    <row r="19" spans="1:17" ht="12.75" x14ac:dyDescent="0.2">
      <c r="A19" s="66" t="s">
        <v>241</v>
      </c>
      <c r="B19" s="68" t="s">
        <v>217</v>
      </c>
      <c r="C19" s="18">
        <v>190860</v>
      </c>
      <c r="D19" s="18">
        <v>231105</v>
      </c>
      <c r="E19" s="32">
        <v>81.7588186233626</v>
      </c>
      <c r="F19" s="32">
        <v>55.5248817380552</v>
      </c>
      <c r="G19" s="32">
        <v>93.722225804063697</v>
      </c>
      <c r="H19" s="31" t="s">
        <v>0</v>
      </c>
      <c r="I19" s="43"/>
      <c r="J19" s="44">
        <v>194125</v>
      </c>
      <c r="K19" s="44">
        <v>240841</v>
      </c>
      <c r="L19" s="47">
        <v>80.602970424470897</v>
      </c>
      <c r="M19" s="47">
        <v>55.2</v>
      </c>
      <c r="N19" s="47">
        <v>93.6813186813187</v>
      </c>
      <c r="O19" s="45" t="s">
        <v>219</v>
      </c>
      <c r="P19" s="45"/>
      <c r="Q19" s="46" t="s">
        <v>0</v>
      </c>
    </row>
    <row r="20" spans="1:17" ht="12.75" x14ac:dyDescent="0.2">
      <c r="A20" s="66" t="s">
        <v>242</v>
      </c>
      <c r="B20" s="68" t="s">
        <v>217</v>
      </c>
      <c r="C20" s="18">
        <v>149879</v>
      </c>
      <c r="D20" s="18">
        <v>231668</v>
      </c>
      <c r="E20" s="32">
        <v>61.950154540548503</v>
      </c>
      <c r="F20" s="32">
        <v>41.736209577619299</v>
      </c>
      <c r="G20" s="32">
        <v>69.467907087931806</v>
      </c>
      <c r="H20" s="31" t="s">
        <v>0</v>
      </c>
      <c r="I20" s="43"/>
      <c r="J20" s="44">
        <v>148666</v>
      </c>
      <c r="K20" s="44">
        <v>238654</v>
      </c>
      <c r="L20" s="47">
        <v>62.2935295448641</v>
      </c>
      <c r="M20" s="47">
        <v>41.304347826087003</v>
      </c>
      <c r="N20" s="47">
        <v>69.195046439628499</v>
      </c>
      <c r="O20" s="45" t="s">
        <v>219</v>
      </c>
      <c r="P20" s="45"/>
      <c r="Q20" s="46" t="s">
        <v>0</v>
      </c>
    </row>
    <row r="21" spans="1:17" ht="12.75" x14ac:dyDescent="0.2">
      <c r="A21" s="66" t="s">
        <v>243</v>
      </c>
      <c r="B21" s="68" t="s">
        <v>244</v>
      </c>
      <c r="C21" s="18">
        <v>88889</v>
      </c>
      <c r="D21" s="18">
        <v>172180</v>
      </c>
      <c r="E21" s="32">
        <v>53.566748839585202</v>
      </c>
      <c r="F21" s="32">
        <v>30.664132966375</v>
      </c>
      <c r="G21" s="32">
        <v>60.570391998002599</v>
      </c>
      <c r="H21" s="32">
        <v>66.213105284661694</v>
      </c>
      <c r="I21" s="43"/>
      <c r="J21" s="44">
        <v>99390</v>
      </c>
      <c r="K21" s="44">
        <v>187329</v>
      </c>
      <c r="L21" s="47">
        <v>53.056387425331899</v>
      </c>
      <c r="M21" s="47">
        <v>31.549609810479399</v>
      </c>
      <c r="N21" s="47">
        <v>59.919028340080999</v>
      </c>
      <c r="O21" s="47">
        <v>62.6</v>
      </c>
      <c r="P21" s="47"/>
      <c r="Q21" s="46" t="s">
        <v>226</v>
      </c>
    </row>
    <row r="22" spans="1:17" ht="12.75" x14ac:dyDescent="0.2">
      <c r="A22" s="66" t="s">
        <v>245</v>
      </c>
      <c r="B22" s="68" t="s">
        <v>217</v>
      </c>
      <c r="C22" s="18">
        <v>48410</v>
      </c>
      <c r="D22" s="18">
        <v>99310</v>
      </c>
      <c r="E22" s="32">
        <v>50.331776146439097</v>
      </c>
      <c r="F22" s="32">
        <v>36.257309941520496</v>
      </c>
      <c r="G22" s="32">
        <v>56.453900709219901</v>
      </c>
      <c r="H22" s="31" t="s">
        <v>0</v>
      </c>
      <c r="I22" s="43"/>
      <c r="J22" s="44">
        <v>54888</v>
      </c>
      <c r="K22" s="44">
        <v>108286</v>
      </c>
      <c r="L22" s="47">
        <v>50.687992907670399</v>
      </c>
      <c r="M22" s="47">
        <v>36.645962732919301</v>
      </c>
      <c r="N22" s="47">
        <v>58.791208791208803</v>
      </c>
      <c r="O22" s="45" t="s">
        <v>219</v>
      </c>
      <c r="P22" s="45"/>
      <c r="Q22" s="46" t="s">
        <v>0</v>
      </c>
    </row>
    <row r="23" spans="1:17" ht="12.75" x14ac:dyDescent="0.2">
      <c r="A23" s="79" t="s">
        <v>246</v>
      </c>
      <c r="B23" s="68" t="s">
        <v>247</v>
      </c>
      <c r="C23" s="18">
        <v>27660</v>
      </c>
      <c r="D23" s="18">
        <v>100016</v>
      </c>
      <c r="E23" s="32">
        <v>25.811189504320598</v>
      </c>
      <c r="F23" s="32">
        <v>15.220875139353399</v>
      </c>
      <c r="G23" s="32">
        <v>32.099116161616202</v>
      </c>
      <c r="H23" s="31" t="s">
        <v>0</v>
      </c>
      <c r="I23" s="43"/>
      <c r="J23" s="44">
        <v>28861</v>
      </c>
      <c r="K23" s="44">
        <v>110700</v>
      </c>
      <c r="L23" s="47">
        <v>26.071364046973802</v>
      </c>
      <c r="M23" s="47">
        <v>14.713216957606001</v>
      </c>
      <c r="N23" s="47">
        <v>32.0205479452055</v>
      </c>
      <c r="O23" s="45" t="s">
        <v>219</v>
      </c>
      <c r="P23" s="45"/>
      <c r="Q23" s="46" t="s">
        <v>0</v>
      </c>
    </row>
    <row r="24" spans="1:17" ht="12.75" x14ac:dyDescent="0.2">
      <c r="A24" s="79"/>
      <c r="B24" s="68" t="s">
        <v>248</v>
      </c>
      <c r="C24" s="18">
        <v>37497</v>
      </c>
      <c r="D24" s="18">
        <v>100016</v>
      </c>
      <c r="E24" s="32">
        <v>33.8388343740708</v>
      </c>
      <c r="F24" s="32">
        <v>20.8707629656246</v>
      </c>
      <c r="G24" s="32">
        <v>41.699470899470903</v>
      </c>
      <c r="H24" s="31" t="s">
        <v>0</v>
      </c>
      <c r="I24" s="43"/>
      <c r="J24" s="44">
        <v>37309</v>
      </c>
      <c r="K24" s="44">
        <v>110700</v>
      </c>
      <c r="L24" s="47">
        <v>33.702800361336998</v>
      </c>
      <c r="M24" s="47">
        <v>20</v>
      </c>
      <c r="N24" s="47">
        <v>40.935672514619903</v>
      </c>
      <c r="O24" s="45" t="s">
        <v>219</v>
      </c>
      <c r="P24" s="45"/>
      <c r="Q24" s="46" t="s">
        <v>0</v>
      </c>
    </row>
    <row r="25" spans="1:17" ht="12.75" x14ac:dyDescent="0.2">
      <c r="A25" s="79"/>
      <c r="B25" s="68" t="s">
        <v>249</v>
      </c>
      <c r="C25" s="18">
        <v>46708</v>
      </c>
      <c r="D25" s="18">
        <v>100016</v>
      </c>
      <c r="E25" s="32">
        <v>42.503536705142402</v>
      </c>
      <c r="F25" s="32">
        <v>28.291654826181698</v>
      </c>
      <c r="G25" s="32">
        <v>51.780012440389797</v>
      </c>
      <c r="H25" s="31" t="s">
        <v>0</v>
      </c>
      <c r="I25" s="43"/>
      <c r="J25" s="44">
        <v>46686</v>
      </c>
      <c r="K25" s="44">
        <v>110700</v>
      </c>
      <c r="L25" s="47">
        <v>42.173441734417402</v>
      </c>
      <c r="M25" s="47">
        <v>27.427490542244598</v>
      </c>
      <c r="N25" s="47">
        <v>50.921658986175103</v>
      </c>
      <c r="O25" s="45" t="s">
        <v>219</v>
      </c>
      <c r="P25" s="45"/>
      <c r="Q25" s="46" t="s">
        <v>0</v>
      </c>
    </row>
    <row r="26" spans="1:17" ht="12.75" x14ac:dyDescent="0.2">
      <c r="A26" s="66" t="s">
        <v>250</v>
      </c>
      <c r="B26" s="68" t="s">
        <v>217</v>
      </c>
      <c r="C26" s="18">
        <v>20360</v>
      </c>
      <c r="D26" s="18">
        <v>59697</v>
      </c>
      <c r="E26" s="32">
        <v>37.695380615706497</v>
      </c>
      <c r="F26" s="32">
        <v>29.2134831460674</v>
      </c>
      <c r="G26" s="32">
        <v>47.457627118644098</v>
      </c>
      <c r="H26" s="32">
        <v>56.8</v>
      </c>
      <c r="I26" s="43"/>
      <c r="J26" s="44">
        <v>27119</v>
      </c>
      <c r="K26" s="44">
        <v>66087</v>
      </c>
      <c r="L26" s="47">
        <v>41.0353019504592</v>
      </c>
      <c r="M26" s="47">
        <v>30.971659919028301</v>
      </c>
      <c r="N26" s="47">
        <v>50.819672131147598</v>
      </c>
      <c r="O26" s="47">
        <v>56.8</v>
      </c>
      <c r="P26" s="47"/>
      <c r="Q26" s="46" t="s">
        <v>251</v>
      </c>
    </row>
    <row r="27" spans="1:17" ht="12.75" x14ac:dyDescent="0.2">
      <c r="A27" s="79" t="s">
        <v>252</v>
      </c>
      <c r="B27" s="68" t="s">
        <v>237</v>
      </c>
      <c r="C27" s="18">
        <v>98654</v>
      </c>
      <c r="D27" s="18">
        <v>190860</v>
      </c>
      <c r="E27" s="32">
        <v>52.202533468547699</v>
      </c>
      <c r="F27" s="32">
        <v>46.410162002945498</v>
      </c>
      <c r="G27" s="32">
        <v>58.719663566638303</v>
      </c>
      <c r="H27" s="32">
        <v>44.3</v>
      </c>
      <c r="I27" s="43"/>
      <c r="J27" s="44">
        <v>100172</v>
      </c>
      <c r="K27" s="44">
        <v>194125</v>
      </c>
      <c r="L27" s="47">
        <v>51.601802962009003</v>
      </c>
      <c r="M27" s="47">
        <v>46.341463414634198</v>
      </c>
      <c r="N27" s="47">
        <v>58.695652173913103</v>
      </c>
      <c r="O27" s="47">
        <v>44.3</v>
      </c>
      <c r="P27" s="47"/>
      <c r="Q27" s="46" t="s">
        <v>253</v>
      </c>
    </row>
    <row r="28" spans="1:17" ht="12.75" x14ac:dyDescent="0.2">
      <c r="A28" s="79"/>
      <c r="B28" s="68" t="s">
        <v>238</v>
      </c>
      <c r="C28" s="18">
        <v>29428</v>
      </c>
      <c r="D28" s="18">
        <v>190860</v>
      </c>
      <c r="E28" s="32">
        <v>15.136604480074899</v>
      </c>
      <c r="F28" s="32">
        <v>11.6890747117014</v>
      </c>
      <c r="G28" s="32">
        <v>18.136757913709602</v>
      </c>
      <c r="H28" s="32">
        <v>27.6</v>
      </c>
      <c r="I28" s="43"/>
      <c r="J28" s="44">
        <v>30274</v>
      </c>
      <c r="K28" s="44">
        <v>194125</v>
      </c>
      <c r="L28" s="47">
        <v>15.595106245975501</v>
      </c>
      <c r="M28" s="47">
        <v>11.776315789473699</v>
      </c>
      <c r="N28" s="47">
        <v>18.4981684981685</v>
      </c>
      <c r="O28" s="47">
        <v>27.6</v>
      </c>
      <c r="P28" s="47"/>
      <c r="Q28" s="46" t="s">
        <v>253</v>
      </c>
    </row>
    <row r="29" spans="1:17" ht="12.75" x14ac:dyDescent="0.2">
      <c r="A29" s="79"/>
      <c r="B29" s="68" t="s">
        <v>239</v>
      </c>
      <c r="C29" s="18">
        <v>62778</v>
      </c>
      <c r="D29" s="18">
        <v>190860</v>
      </c>
      <c r="E29" s="32">
        <v>32.660862051377499</v>
      </c>
      <c r="F29" s="32">
        <v>26.8966790409815</v>
      </c>
      <c r="G29" s="32">
        <v>37.095187016136599</v>
      </c>
      <c r="H29" s="32">
        <v>28.1</v>
      </c>
      <c r="I29" s="43"/>
      <c r="J29" s="44">
        <v>63679</v>
      </c>
      <c r="K29" s="44">
        <v>194125</v>
      </c>
      <c r="L29" s="47">
        <v>32.803090792015503</v>
      </c>
      <c r="M29" s="47">
        <v>26.873920552676999</v>
      </c>
      <c r="N29" s="47">
        <v>36.568566061365097</v>
      </c>
      <c r="O29" s="47">
        <v>28.1</v>
      </c>
      <c r="P29" s="47"/>
      <c r="Q29" s="46" t="s">
        <v>253</v>
      </c>
    </row>
    <row r="30" spans="1:17" ht="12.75" x14ac:dyDescent="0.2">
      <c r="A30" s="79" t="s">
        <v>254</v>
      </c>
      <c r="B30" s="68" t="s">
        <v>255</v>
      </c>
      <c r="C30" s="18">
        <v>33071</v>
      </c>
      <c r="D30" s="18">
        <v>122529</v>
      </c>
      <c r="E30" s="32">
        <v>26.936399950068701</v>
      </c>
      <c r="F30" s="32">
        <v>24.489795918367399</v>
      </c>
      <c r="G30" s="32">
        <v>29.3333333333333</v>
      </c>
      <c r="H30" s="32">
        <v>28.5</v>
      </c>
      <c r="I30" s="43"/>
      <c r="J30" s="44">
        <v>36128</v>
      </c>
      <c r="K30" s="44">
        <v>133448</v>
      </c>
      <c r="L30" s="47">
        <v>27.072717462981799</v>
      </c>
      <c r="M30" s="47">
        <v>24.802371541502001</v>
      </c>
      <c r="N30" s="47">
        <v>29.2700212615167</v>
      </c>
      <c r="O30" s="47">
        <v>28.5</v>
      </c>
      <c r="P30" s="47"/>
      <c r="Q30" s="46" t="s">
        <v>253</v>
      </c>
    </row>
    <row r="31" spans="1:17" ht="12.75" x14ac:dyDescent="0.2">
      <c r="A31" s="79"/>
      <c r="B31" s="68" t="s">
        <v>256</v>
      </c>
      <c r="C31" s="18">
        <v>53681</v>
      </c>
      <c r="D31" s="18">
        <v>122529</v>
      </c>
      <c r="E31" s="32">
        <v>44.214205467482202</v>
      </c>
      <c r="F31" s="32">
        <v>36.633663366336599</v>
      </c>
      <c r="G31" s="32">
        <v>51.038575667655799</v>
      </c>
      <c r="H31" s="32">
        <v>42.7</v>
      </c>
      <c r="I31" s="43"/>
      <c r="J31" s="44">
        <v>59640</v>
      </c>
      <c r="K31" s="44">
        <v>133448</v>
      </c>
      <c r="L31" s="47">
        <v>44.691565253881699</v>
      </c>
      <c r="M31" s="47">
        <v>38.554216867469897</v>
      </c>
      <c r="N31" s="47">
        <v>51.612903225806498</v>
      </c>
      <c r="O31" s="47">
        <v>42.7</v>
      </c>
      <c r="P31" s="47"/>
      <c r="Q31" s="46" t="s">
        <v>253</v>
      </c>
    </row>
    <row r="32" spans="1:17" ht="12.75" x14ac:dyDescent="0.2">
      <c r="A32" s="79"/>
      <c r="B32" s="68" t="s">
        <v>257</v>
      </c>
      <c r="C32" s="18">
        <v>86752</v>
      </c>
      <c r="D32" s="18">
        <v>122529</v>
      </c>
      <c r="E32" s="32">
        <v>71.150605417550906</v>
      </c>
      <c r="F32" s="32">
        <v>66.326530612244895</v>
      </c>
      <c r="G32" s="32">
        <v>77.248677248677296</v>
      </c>
      <c r="H32" s="32">
        <v>71.400000000000006</v>
      </c>
      <c r="I32" s="43"/>
      <c r="J32" s="44">
        <v>95768</v>
      </c>
      <c r="K32" s="44">
        <v>133448</v>
      </c>
      <c r="L32" s="47">
        <v>71.764282716863505</v>
      </c>
      <c r="M32" s="47">
        <v>68</v>
      </c>
      <c r="N32" s="47">
        <v>77.5555555555556</v>
      </c>
      <c r="O32" s="47">
        <v>71.400000000000006</v>
      </c>
      <c r="P32" s="47"/>
      <c r="Q32" s="46" t="s">
        <v>253</v>
      </c>
    </row>
    <row r="33" spans="1:17" ht="12.75" x14ac:dyDescent="0.2">
      <c r="A33" s="79" t="s">
        <v>258</v>
      </c>
      <c r="B33" s="68" t="s">
        <v>259</v>
      </c>
      <c r="C33" s="18">
        <v>32210</v>
      </c>
      <c r="D33" s="18">
        <v>70798</v>
      </c>
      <c r="E33" s="32">
        <v>48.898266123735702</v>
      </c>
      <c r="F33" s="32">
        <v>45.398773006135002</v>
      </c>
      <c r="G33" s="32">
        <v>72.131147540983605</v>
      </c>
      <c r="H33" s="31" t="s">
        <v>0</v>
      </c>
      <c r="I33" s="43"/>
      <c r="J33" s="44">
        <v>39467</v>
      </c>
      <c r="K33" s="44">
        <v>84249</v>
      </c>
      <c r="L33" s="47">
        <v>46.845659889138197</v>
      </c>
      <c r="M33" s="47">
        <v>44.4444444444444</v>
      </c>
      <c r="N33" s="47">
        <v>71.6216216216216</v>
      </c>
      <c r="O33" s="45" t="s">
        <v>219</v>
      </c>
      <c r="P33" s="45"/>
      <c r="Q33" s="46" t="s">
        <v>0</v>
      </c>
    </row>
    <row r="34" spans="1:17" ht="22.5" x14ac:dyDescent="0.2">
      <c r="A34" s="79"/>
      <c r="B34" s="68" t="s">
        <v>260</v>
      </c>
      <c r="C34" s="18">
        <v>38588</v>
      </c>
      <c r="D34" s="18">
        <v>70798</v>
      </c>
      <c r="E34" s="32">
        <v>51.101733876264298</v>
      </c>
      <c r="F34" s="32">
        <v>27.868852459016399</v>
      </c>
      <c r="G34" s="32">
        <v>54.601226993864998</v>
      </c>
      <c r="H34" s="31" t="s">
        <v>0</v>
      </c>
      <c r="I34" s="43"/>
      <c r="J34" s="44">
        <v>44782</v>
      </c>
      <c r="K34" s="44">
        <v>84249</v>
      </c>
      <c r="L34" s="47">
        <v>53.154340110861902</v>
      </c>
      <c r="M34" s="47">
        <v>28.3783783783784</v>
      </c>
      <c r="N34" s="47">
        <v>55.5555555555556</v>
      </c>
      <c r="O34" s="45" t="s">
        <v>219</v>
      </c>
      <c r="P34" s="45"/>
      <c r="Q34" s="46" t="s">
        <v>0</v>
      </c>
    </row>
    <row r="35" spans="1:17" ht="12.75" x14ac:dyDescent="0.2">
      <c r="A35" s="79" t="s">
        <v>261</v>
      </c>
      <c r="B35" s="68" t="s">
        <v>233</v>
      </c>
      <c r="C35" s="18">
        <v>10387</v>
      </c>
      <c r="D35" s="18">
        <v>16626</v>
      </c>
      <c r="E35" s="32">
        <v>59.288876195916103</v>
      </c>
      <c r="F35" s="32">
        <v>47.297297297297298</v>
      </c>
      <c r="G35" s="32">
        <v>66.386554621848802</v>
      </c>
      <c r="H35" s="31" t="s">
        <v>0</v>
      </c>
      <c r="I35" s="43"/>
      <c r="J35" s="44">
        <v>8872</v>
      </c>
      <c r="K35" s="44">
        <v>14905</v>
      </c>
      <c r="L35" s="47">
        <v>59.5236497819524</v>
      </c>
      <c r="M35" s="47">
        <v>49.888143176733799</v>
      </c>
      <c r="N35" s="47">
        <v>66.6666666666667</v>
      </c>
      <c r="O35" s="45" t="s">
        <v>219</v>
      </c>
      <c r="P35" s="45"/>
      <c r="Q35" s="46" t="s">
        <v>0</v>
      </c>
    </row>
    <row r="36" spans="1:17" ht="12.75" x14ac:dyDescent="0.2">
      <c r="A36" s="79"/>
      <c r="B36" s="68" t="s">
        <v>262</v>
      </c>
      <c r="C36" s="18">
        <v>1292</v>
      </c>
      <c r="D36" s="18">
        <v>16626</v>
      </c>
      <c r="E36" s="32">
        <v>5.6475796087391101</v>
      </c>
      <c r="F36" s="32">
        <v>2.7649769585253501</v>
      </c>
      <c r="G36" s="32">
        <v>9.79020979020979</v>
      </c>
      <c r="H36" s="31" t="s">
        <v>0</v>
      </c>
      <c r="I36" s="43"/>
      <c r="J36" s="44">
        <v>876</v>
      </c>
      <c r="K36" s="44">
        <v>14905</v>
      </c>
      <c r="L36" s="47">
        <v>5.8772224085877198</v>
      </c>
      <c r="M36" s="47">
        <v>3.7057220708446899</v>
      </c>
      <c r="N36" s="47">
        <v>9.6153846153846203</v>
      </c>
      <c r="O36" s="45" t="s">
        <v>219</v>
      </c>
      <c r="P36" s="45"/>
      <c r="Q36" s="46" t="s">
        <v>0</v>
      </c>
    </row>
    <row r="37" spans="1:17" ht="12.75" x14ac:dyDescent="0.2">
      <c r="A37" s="79"/>
      <c r="B37" s="68" t="s">
        <v>235</v>
      </c>
      <c r="C37" s="18">
        <v>4947</v>
      </c>
      <c r="D37" s="18">
        <v>16626</v>
      </c>
      <c r="E37" s="32">
        <v>35.063544195344903</v>
      </c>
      <c r="F37" s="32">
        <v>24.423963133640601</v>
      </c>
      <c r="G37" s="32">
        <v>42.857142857142897</v>
      </c>
      <c r="H37" s="31" t="s">
        <v>0</v>
      </c>
      <c r="I37" s="43"/>
      <c r="J37" s="44">
        <v>5157</v>
      </c>
      <c r="K37" s="44">
        <v>14905</v>
      </c>
      <c r="L37" s="47">
        <v>34.599127809459901</v>
      </c>
      <c r="M37" s="47">
        <v>23.728813559321999</v>
      </c>
      <c r="N37" s="47">
        <v>42.307692307692299</v>
      </c>
      <c r="O37" s="45" t="s">
        <v>219</v>
      </c>
      <c r="P37" s="45"/>
      <c r="Q37" s="46" t="s">
        <v>0</v>
      </c>
    </row>
    <row r="38" spans="1:17" ht="12.75" x14ac:dyDescent="0.2">
      <c r="A38" s="65" t="s">
        <v>263</v>
      </c>
      <c r="B38" s="68" t="s">
        <v>217</v>
      </c>
      <c r="C38" s="18" t="s">
        <v>0</v>
      </c>
      <c r="D38" s="18" t="s">
        <v>0</v>
      </c>
      <c r="E38" s="31" t="s">
        <v>0</v>
      </c>
      <c r="F38" s="31" t="s">
        <v>0</v>
      </c>
      <c r="G38" s="31" t="s">
        <v>0</v>
      </c>
      <c r="H38" s="31" t="s">
        <v>0</v>
      </c>
      <c r="I38" s="43"/>
      <c r="J38" s="44" t="s">
        <v>218</v>
      </c>
      <c r="K38" s="44" t="s">
        <v>218</v>
      </c>
      <c r="L38" s="45" t="s">
        <v>219</v>
      </c>
      <c r="M38" s="45" t="s">
        <v>219</v>
      </c>
      <c r="N38" s="45" t="s">
        <v>219</v>
      </c>
      <c r="O38" s="45" t="s">
        <v>219</v>
      </c>
      <c r="P38" s="45"/>
      <c r="Q38" s="46" t="s">
        <v>0</v>
      </c>
    </row>
    <row r="39" spans="1:17" ht="12.75" x14ac:dyDescent="0.2">
      <c r="A39" s="66" t="s">
        <v>264</v>
      </c>
      <c r="B39" s="68" t="s">
        <v>217</v>
      </c>
      <c r="C39" s="18">
        <v>23070</v>
      </c>
      <c r="D39" s="18">
        <v>41041</v>
      </c>
      <c r="E39" s="32">
        <v>56.1002203920659</v>
      </c>
      <c r="F39" s="32">
        <v>38.1974248927039</v>
      </c>
      <c r="G39" s="32">
        <v>65.605095541401298</v>
      </c>
      <c r="H39" s="32">
        <v>32</v>
      </c>
      <c r="I39" s="43"/>
      <c r="J39" s="44">
        <v>24808</v>
      </c>
      <c r="K39" s="44">
        <v>44511</v>
      </c>
      <c r="L39" s="47">
        <v>55.734537530048797</v>
      </c>
      <c r="M39" s="47">
        <v>36.869565217391298</v>
      </c>
      <c r="N39" s="47">
        <v>63.2478632478633</v>
      </c>
      <c r="O39" s="47">
        <v>32</v>
      </c>
      <c r="P39" s="47"/>
      <c r="Q39" s="46" t="s">
        <v>265</v>
      </c>
    </row>
    <row r="40" spans="1:17" ht="12.75" x14ac:dyDescent="0.2">
      <c r="A40" s="66" t="s">
        <v>266</v>
      </c>
      <c r="B40" s="68" t="s">
        <v>217</v>
      </c>
      <c r="C40" s="18">
        <v>22148</v>
      </c>
      <c r="D40" s="18">
        <v>41041</v>
      </c>
      <c r="E40" s="32">
        <v>53.381278273982097</v>
      </c>
      <c r="F40" s="32">
        <v>36.756756756756801</v>
      </c>
      <c r="G40" s="32">
        <v>63.076923076923102</v>
      </c>
      <c r="H40" s="32">
        <v>27.2</v>
      </c>
      <c r="I40" s="43"/>
      <c r="J40" s="44">
        <v>23531</v>
      </c>
      <c r="K40" s="44">
        <v>44511</v>
      </c>
      <c r="L40" s="47">
        <v>52.8655837882771</v>
      </c>
      <c r="M40" s="47">
        <v>35.341365461847403</v>
      </c>
      <c r="N40" s="47">
        <v>60</v>
      </c>
      <c r="O40" s="47">
        <v>27.2</v>
      </c>
      <c r="P40" s="47"/>
      <c r="Q40" s="46" t="s">
        <v>265</v>
      </c>
    </row>
    <row r="41" spans="1:17" ht="12.75" x14ac:dyDescent="0.2">
      <c r="A41" s="66" t="s">
        <v>267</v>
      </c>
      <c r="B41" s="68" t="s">
        <v>217</v>
      </c>
      <c r="C41" s="18">
        <v>26966</v>
      </c>
      <c r="D41" s="18">
        <v>40715</v>
      </c>
      <c r="E41" s="32">
        <v>66.767728198481805</v>
      </c>
      <c r="F41" s="32">
        <v>53.465346534653499</v>
      </c>
      <c r="G41" s="32">
        <v>75.882352941176507</v>
      </c>
      <c r="H41" s="32">
        <v>65.400000000000006</v>
      </c>
      <c r="I41" s="43"/>
      <c r="J41" s="44">
        <v>29660</v>
      </c>
      <c r="K41" s="44">
        <v>44638</v>
      </c>
      <c r="L41" s="47">
        <v>66.445629284466193</v>
      </c>
      <c r="M41" s="47">
        <v>51.724137931034498</v>
      </c>
      <c r="N41" s="47">
        <v>75</v>
      </c>
      <c r="O41" s="47">
        <v>65.400000000000006</v>
      </c>
      <c r="P41" s="47"/>
      <c r="Q41" s="46" t="s">
        <v>265</v>
      </c>
    </row>
    <row r="42" spans="1:17" ht="12.75" x14ac:dyDescent="0.2">
      <c r="A42" s="79" t="s">
        <v>268</v>
      </c>
      <c r="B42" s="68" t="s">
        <v>269</v>
      </c>
      <c r="C42" s="18">
        <v>20391</v>
      </c>
      <c r="D42" s="18">
        <v>39237</v>
      </c>
      <c r="E42" s="32">
        <v>52.202760700614803</v>
      </c>
      <c r="F42" s="32">
        <v>40.816326530612301</v>
      </c>
      <c r="G42" s="32">
        <v>59.183673469387799</v>
      </c>
      <c r="H42" s="32">
        <v>53.9</v>
      </c>
      <c r="I42" s="43"/>
      <c r="J42" s="44">
        <v>22324</v>
      </c>
      <c r="K42" s="44">
        <v>44638</v>
      </c>
      <c r="L42" s="47">
        <v>50.011201218692598</v>
      </c>
      <c r="M42" s="47">
        <v>40</v>
      </c>
      <c r="N42" s="47">
        <v>58.668515950069398</v>
      </c>
      <c r="O42" s="47">
        <v>53.9</v>
      </c>
      <c r="P42" s="47"/>
      <c r="Q42" s="46" t="s">
        <v>265</v>
      </c>
    </row>
    <row r="43" spans="1:17" ht="12.75" x14ac:dyDescent="0.2">
      <c r="A43" s="79"/>
      <c r="B43" s="68" t="s">
        <v>270</v>
      </c>
      <c r="C43" s="18">
        <v>25791</v>
      </c>
      <c r="D43" s="18">
        <v>39237</v>
      </c>
      <c r="E43" s="32">
        <v>66.808954877624402</v>
      </c>
      <c r="F43" s="32">
        <v>55.251141552511399</v>
      </c>
      <c r="G43" s="32">
        <v>74.556213017751503</v>
      </c>
      <c r="H43" s="31" t="s">
        <v>0</v>
      </c>
      <c r="I43" s="43"/>
      <c r="J43" s="44">
        <v>30027</v>
      </c>
      <c r="K43" s="44">
        <v>44638</v>
      </c>
      <c r="L43" s="47">
        <v>67.267798736502499</v>
      </c>
      <c r="M43" s="47">
        <v>53.3333333333333</v>
      </c>
      <c r="N43" s="47">
        <v>75.471698113207594</v>
      </c>
      <c r="O43" s="45" t="s">
        <v>219</v>
      </c>
      <c r="P43" s="45"/>
      <c r="Q43" s="46" t="s">
        <v>0</v>
      </c>
    </row>
    <row r="44" spans="1:17" ht="12.75" x14ac:dyDescent="0.2">
      <c r="A44" s="79" t="s">
        <v>271</v>
      </c>
      <c r="B44" s="68" t="s">
        <v>272</v>
      </c>
      <c r="C44" s="18">
        <v>23523</v>
      </c>
      <c r="D44" s="18">
        <v>37920</v>
      </c>
      <c r="E44" s="32">
        <v>64.047706873232499</v>
      </c>
      <c r="F44" s="32">
        <v>51.851851851851897</v>
      </c>
      <c r="G44" s="32">
        <v>71.653543307086693</v>
      </c>
      <c r="H44" s="31" t="s">
        <v>0</v>
      </c>
      <c r="I44" s="43"/>
      <c r="J44" s="44">
        <v>28265</v>
      </c>
      <c r="K44" s="44">
        <v>43838</v>
      </c>
      <c r="L44" s="47">
        <v>64.476025366120695</v>
      </c>
      <c r="M44" s="47">
        <v>49.295774647887299</v>
      </c>
      <c r="N44" s="47">
        <v>71.428571428571502</v>
      </c>
      <c r="O44" s="45" t="s">
        <v>219</v>
      </c>
      <c r="P44" s="45"/>
      <c r="Q44" s="46" t="s">
        <v>0</v>
      </c>
    </row>
    <row r="45" spans="1:17" ht="12.75" x14ac:dyDescent="0.2">
      <c r="A45" s="79"/>
      <c r="B45" s="68" t="s">
        <v>273</v>
      </c>
      <c r="C45" s="18">
        <v>10554</v>
      </c>
      <c r="D45" s="18">
        <v>17929</v>
      </c>
      <c r="E45" s="32">
        <v>61.974349803280397</v>
      </c>
      <c r="F45" s="32">
        <v>42.857142857142897</v>
      </c>
      <c r="G45" s="32">
        <v>70.472334682861003</v>
      </c>
      <c r="H45" s="31" t="s">
        <v>0</v>
      </c>
      <c r="I45" s="43"/>
      <c r="J45" s="44">
        <v>13083</v>
      </c>
      <c r="K45" s="44">
        <v>20770</v>
      </c>
      <c r="L45" s="47">
        <v>62.989889263360602</v>
      </c>
      <c r="M45" s="47">
        <v>43.3333333333333</v>
      </c>
      <c r="N45" s="47">
        <v>69.090909090909093</v>
      </c>
      <c r="O45" s="45" t="s">
        <v>219</v>
      </c>
      <c r="P45" s="45"/>
      <c r="Q45" s="46" t="s">
        <v>0</v>
      </c>
    </row>
    <row r="46" spans="1:17" ht="12.75" x14ac:dyDescent="0.2">
      <c r="A46" s="79" t="s">
        <v>274</v>
      </c>
      <c r="B46" s="68" t="s">
        <v>272</v>
      </c>
      <c r="C46" s="18">
        <v>5603</v>
      </c>
      <c r="D46" s="18">
        <v>16565</v>
      </c>
      <c r="E46" s="32">
        <v>35.962108444237799</v>
      </c>
      <c r="F46" s="32">
        <v>22.2222222222222</v>
      </c>
      <c r="G46" s="32">
        <v>43.75</v>
      </c>
      <c r="H46" s="31" t="s">
        <v>0</v>
      </c>
      <c r="I46" s="43"/>
      <c r="J46" s="44">
        <v>7040</v>
      </c>
      <c r="K46" s="44">
        <v>17469</v>
      </c>
      <c r="L46" s="47">
        <v>40.299959929017099</v>
      </c>
      <c r="M46" s="47">
        <v>25.6410256410256</v>
      </c>
      <c r="N46" s="47">
        <v>48.717948717948701</v>
      </c>
      <c r="O46" s="45" t="s">
        <v>219</v>
      </c>
      <c r="P46" s="45"/>
      <c r="Q46" s="46" t="s">
        <v>0</v>
      </c>
    </row>
    <row r="47" spans="1:17" ht="12.75" x14ac:dyDescent="0.2">
      <c r="A47" s="79"/>
      <c r="B47" s="68" t="s">
        <v>275</v>
      </c>
      <c r="C47" s="18">
        <v>830</v>
      </c>
      <c r="D47" s="18">
        <v>2230</v>
      </c>
      <c r="E47" s="32">
        <v>38.1135296628254</v>
      </c>
      <c r="F47" s="32">
        <v>11.1111111111111</v>
      </c>
      <c r="G47" s="32">
        <v>50</v>
      </c>
      <c r="H47" s="31" t="s">
        <v>0</v>
      </c>
      <c r="I47" s="43"/>
      <c r="J47" s="44">
        <v>1003</v>
      </c>
      <c r="K47" s="44">
        <v>2273</v>
      </c>
      <c r="L47" s="47">
        <v>44.126704795424601</v>
      </c>
      <c r="M47" s="47">
        <v>24.404761904761902</v>
      </c>
      <c r="N47" s="47">
        <v>57.142857142857203</v>
      </c>
      <c r="O47" s="45" t="s">
        <v>219</v>
      </c>
      <c r="P47" s="45"/>
      <c r="Q47" s="46" t="s">
        <v>0</v>
      </c>
    </row>
    <row r="48" spans="1:17" ht="12.75" x14ac:dyDescent="0.2">
      <c r="A48" s="66" t="s">
        <v>276</v>
      </c>
      <c r="B48" s="68" t="s">
        <v>217</v>
      </c>
      <c r="C48" s="18">
        <v>11128</v>
      </c>
      <c r="D48" s="18">
        <v>26966</v>
      </c>
      <c r="E48" s="32">
        <v>40.254428229748001</v>
      </c>
      <c r="F48" s="32">
        <v>35.164835164835203</v>
      </c>
      <c r="G48" s="32">
        <v>47.5</v>
      </c>
      <c r="H48" s="32">
        <v>42</v>
      </c>
      <c r="I48" s="43"/>
      <c r="J48" s="44">
        <v>12301</v>
      </c>
      <c r="K48" s="44">
        <v>29660</v>
      </c>
      <c r="L48" s="47">
        <v>41.473364801078901</v>
      </c>
      <c r="M48" s="47">
        <v>34.959349593495901</v>
      </c>
      <c r="N48" s="47">
        <v>47.826086956521699</v>
      </c>
      <c r="O48" s="47">
        <v>42</v>
      </c>
      <c r="P48" s="47"/>
      <c r="Q48" s="46" t="s">
        <v>265</v>
      </c>
    </row>
    <row r="49" spans="1:17" ht="12.75" x14ac:dyDescent="0.2">
      <c r="A49" s="66" t="s">
        <v>277</v>
      </c>
      <c r="B49" s="68" t="s">
        <v>278</v>
      </c>
      <c r="C49" s="18">
        <v>7935</v>
      </c>
      <c r="D49" s="18">
        <v>20391</v>
      </c>
      <c r="E49" s="32">
        <v>38.636565638609902</v>
      </c>
      <c r="F49" s="32">
        <v>31.1475409836066</v>
      </c>
      <c r="G49" s="32">
        <v>45.714285714285701</v>
      </c>
      <c r="H49" s="32">
        <v>30.6</v>
      </c>
      <c r="I49" s="43"/>
      <c r="J49" s="44">
        <v>8483</v>
      </c>
      <c r="K49" s="44">
        <v>22324</v>
      </c>
      <c r="L49" s="47">
        <v>37.999462461924402</v>
      </c>
      <c r="M49" s="47">
        <v>30</v>
      </c>
      <c r="N49" s="47">
        <v>45.8333333333333</v>
      </c>
      <c r="O49" s="47">
        <v>30.6</v>
      </c>
      <c r="P49" s="47"/>
      <c r="Q49" s="46" t="s">
        <v>265</v>
      </c>
    </row>
    <row r="50" spans="1:17" ht="12.75" x14ac:dyDescent="0.2">
      <c r="A50" s="79" t="s">
        <v>279</v>
      </c>
      <c r="B50" s="68" t="s">
        <v>280</v>
      </c>
      <c r="C50" s="18">
        <v>933</v>
      </c>
      <c r="D50" s="18">
        <v>22023</v>
      </c>
      <c r="E50" s="31" t="s">
        <v>0</v>
      </c>
      <c r="F50" s="31" t="s">
        <v>0</v>
      </c>
      <c r="G50" s="31" t="s">
        <v>0</v>
      </c>
      <c r="H50" s="31" t="s">
        <v>0</v>
      </c>
      <c r="I50" s="43"/>
      <c r="J50" s="44" t="s">
        <v>218</v>
      </c>
      <c r="K50" s="44" t="s">
        <v>218</v>
      </c>
      <c r="L50" s="45" t="s">
        <v>219</v>
      </c>
      <c r="M50" s="45" t="s">
        <v>219</v>
      </c>
      <c r="N50" s="45" t="s">
        <v>219</v>
      </c>
      <c r="O50" s="45" t="s">
        <v>219</v>
      </c>
      <c r="P50" s="45"/>
      <c r="Q50" s="46" t="s">
        <v>0</v>
      </c>
    </row>
    <row r="51" spans="1:17" ht="12" customHeight="1" x14ac:dyDescent="0.2">
      <c r="A51" s="79"/>
      <c r="B51" s="68" t="s">
        <v>281</v>
      </c>
      <c r="C51" s="18">
        <v>591</v>
      </c>
      <c r="D51" s="18">
        <v>22023</v>
      </c>
      <c r="E51" s="32">
        <v>4.19134583744653</v>
      </c>
      <c r="F51" s="32">
        <v>0</v>
      </c>
      <c r="G51" s="32">
        <v>4.19161676646707</v>
      </c>
      <c r="H51" s="31" t="s">
        <v>0</v>
      </c>
      <c r="I51" s="43"/>
      <c r="J51" s="44">
        <v>1092</v>
      </c>
      <c r="K51" s="44">
        <v>25429</v>
      </c>
      <c r="L51" s="47">
        <v>4.2943096464666297</v>
      </c>
      <c r="M51" s="47">
        <v>0</v>
      </c>
      <c r="N51" s="47">
        <v>4.1666666666666696</v>
      </c>
      <c r="O51" s="45" t="s">
        <v>219</v>
      </c>
      <c r="P51" s="45"/>
      <c r="Q51" s="46" t="s">
        <v>0</v>
      </c>
    </row>
    <row r="52" spans="1:17" ht="12" customHeight="1" x14ac:dyDescent="0.2">
      <c r="A52" s="79"/>
      <c r="B52" s="68" t="s">
        <v>282</v>
      </c>
      <c r="C52" s="18">
        <v>2473</v>
      </c>
      <c r="D52" s="18">
        <v>22023</v>
      </c>
      <c r="E52" s="32">
        <v>2.6900296150049399</v>
      </c>
      <c r="F52" s="32">
        <v>0</v>
      </c>
      <c r="G52" s="32">
        <v>3.5928143712574898</v>
      </c>
      <c r="H52" s="31" t="s">
        <v>0</v>
      </c>
      <c r="I52" s="43"/>
      <c r="J52" s="44">
        <v>710</v>
      </c>
      <c r="K52" s="44">
        <v>25429</v>
      </c>
      <c r="L52" s="47">
        <v>2.7920877738015699</v>
      </c>
      <c r="M52" s="47">
        <v>0</v>
      </c>
      <c r="N52" s="47">
        <v>4.28571428571429</v>
      </c>
      <c r="O52" s="45" t="s">
        <v>219</v>
      </c>
      <c r="P52" s="45"/>
      <c r="Q52" s="46" t="s">
        <v>0</v>
      </c>
    </row>
    <row r="53" spans="1:17" ht="12" customHeight="1" x14ac:dyDescent="0.2">
      <c r="A53" s="79"/>
      <c r="B53" s="68" t="s">
        <v>283</v>
      </c>
      <c r="C53" s="18">
        <v>18026</v>
      </c>
      <c r="D53" s="18">
        <v>22023</v>
      </c>
      <c r="E53" s="32">
        <v>4.3846660085554499</v>
      </c>
      <c r="F53" s="32">
        <v>2.32558139534884</v>
      </c>
      <c r="G53" s="32">
        <v>6.4516129032258096</v>
      </c>
      <c r="H53" s="31" t="s">
        <v>0</v>
      </c>
      <c r="I53" s="43"/>
      <c r="J53" s="44">
        <v>1194</v>
      </c>
      <c r="K53" s="44">
        <v>25429</v>
      </c>
      <c r="L53" s="47">
        <v>4.6954264815761499</v>
      </c>
      <c r="M53" s="47">
        <v>2.2613065326633199</v>
      </c>
      <c r="N53" s="47">
        <v>6.9182389937106903</v>
      </c>
      <c r="O53" s="45" t="s">
        <v>219</v>
      </c>
      <c r="P53" s="45"/>
      <c r="Q53" s="46" t="s">
        <v>0</v>
      </c>
    </row>
    <row r="54" spans="1:17" ht="12" customHeight="1" x14ac:dyDescent="0.2">
      <c r="A54" s="79"/>
      <c r="B54" s="68" t="s">
        <v>284</v>
      </c>
      <c r="C54" s="18">
        <v>510</v>
      </c>
      <c r="D54" s="18">
        <v>10554</v>
      </c>
      <c r="E54" s="32">
        <v>7.4777887462981303</v>
      </c>
      <c r="F54" s="32">
        <v>4.8387096774193603</v>
      </c>
      <c r="G54" s="32">
        <v>10.1694915254237</v>
      </c>
      <c r="H54" s="31" t="s">
        <v>0</v>
      </c>
      <c r="I54" s="43"/>
      <c r="J54" s="44">
        <v>2034</v>
      </c>
      <c r="K54" s="44">
        <v>25429</v>
      </c>
      <c r="L54" s="47">
        <v>7.9987415942427997</v>
      </c>
      <c r="M54" s="47">
        <v>5.6886227544910204</v>
      </c>
      <c r="N54" s="47">
        <v>11.702127659574501</v>
      </c>
      <c r="O54" s="45" t="s">
        <v>219</v>
      </c>
      <c r="P54" s="45"/>
      <c r="Q54" s="46" t="s">
        <v>0</v>
      </c>
    </row>
    <row r="55" spans="1:17" ht="12" customHeight="1" x14ac:dyDescent="0.2">
      <c r="A55" s="79"/>
      <c r="B55" s="68" t="s">
        <v>285</v>
      </c>
      <c r="C55" s="18">
        <v>364</v>
      </c>
      <c r="D55" s="18">
        <v>10554</v>
      </c>
      <c r="E55" s="32">
        <v>31.955412964791101</v>
      </c>
      <c r="F55" s="32">
        <v>27.741935483871</v>
      </c>
      <c r="G55" s="32">
        <v>41.071428571428598</v>
      </c>
      <c r="H55" s="31" t="s">
        <v>0</v>
      </c>
      <c r="I55" s="43"/>
      <c r="J55" s="44">
        <v>8500</v>
      </c>
      <c r="K55" s="44">
        <v>25429</v>
      </c>
      <c r="L55" s="47">
        <v>33.426402925793397</v>
      </c>
      <c r="M55" s="47">
        <v>29.1666666666667</v>
      </c>
      <c r="N55" s="47">
        <v>60.377358490566102</v>
      </c>
      <c r="O55" s="45" t="s">
        <v>219</v>
      </c>
      <c r="P55" s="45"/>
      <c r="Q55" s="46" t="s">
        <v>0</v>
      </c>
    </row>
    <row r="56" spans="1:17" ht="12" customHeight="1" x14ac:dyDescent="0.2">
      <c r="A56" s="79"/>
      <c r="B56" s="68" t="s">
        <v>286</v>
      </c>
      <c r="C56" s="18">
        <v>1633</v>
      </c>
      <c r="D56" s="18">
        <v>10554</v>
      </c>
      <c r="E56" s="32">
        <v>49.300756827903903</v>
      </c>
      <c r="F56" s="32">
        <v>41.176470588235297</v>
      </c>
      <c r="G56" s="32">
        <v>56</v>
      </c>
      <c r="H56" s="31" t="s">
        <v>0</v>
      </c>
      <c r="I56" s="43"/>
      <c r="J56" s="44">
        <v>11899</v>
      </c>
      <c r="K56" s="44">
        <v>25429</v>
      </c>
      <c r="L56" s="47">
        <v>46.793031578119503</v>
      </c>
      <c r="M56" s="47">
        <v>5.6603773584905701</v>
      </c>
      <c r="N56" s="47">
        <v>51.8867924528302</v>
      </c>
      <c r="O56" s="45" t="s">
        <v>219</v>
      </c>
      <c r="P56" s="45"/>
      <c r="Q56" s="46" t="s">
        <v>0</v>
      </c>
    </row>
    <row r="57" spans="1:17" ht="12" customHeight="1" x14ac:dyDescent="0.2">
      <c r="A57" s="80" t="s">
        <v>287</v>
      </c>
      <c r="B57" s="68" t="s">
        <v>288</v>
      </c>
      <c r="C57" s="18">
        <v>8047</v>
      </c>
      <c r="D57" s="18">
        <v>10554</v>
      </c>
      <c r="E57" s="31" t="s">
        <v>0</v>
      </c>
      <c r="F57" s="31" t="s">
        <v>0</v>
      </c>
      <c r="G57" s="31" t="s">
        <v>0</v>
      </c>
      <c r="H57" s="31" t="s">
        <v>0</v>
      </c>
      <c r="I57" s="43"/>
      <c r="J57" s="44" t="s">
        <v>218</v>
      </c>
      <c r="K57" s="44" t="s">
        <v>218</v>
      </c>
      <c r="L57" s="45" t="s">
        <v>219</v>
      </c>
      <c r="M57" s="45" t="s">
        <v>219</v>
      </c>
      <c r="N57" s="45" t="s">
        <v>219</v>
      </c>
      <c r="O57" s="45" t="s">
        <v>219</v>
      </c>
      <c r="P57" s="45"/>
      <c r="Q57" s="46" t="s">
        <v>0</v>
      </c>
    </row>
    <row r="58" spans="1:17" ht="12" customHeight="1" x14ac:dyDescent="0.2">
      <c r="A58" s="79"/>
      <c r="B58" s="68" t="s">
        <v>281</v>
      </c>
      <c r="C58" s="18">
        <v>526</v>
      </c>
      <c r="D58" s="18">
        <v>11856</v>
      </c>
      <c r="E58" s="32">
        <v>4.4365721997301</v>
      </c>
      <c r="F58" s="32">
        <v>0</v>
      </c>
      <c r="G58" s="32">
        <v>6.25</v>
      </c>
      <c r="H58" s="31" t="s">
        <v>0</v>
      </c>
      <c r="I58" s="43"/>
      <c r="J58" s="44">
        <v>590</v>
      </c>
      <c r="K58" s="44">
        <v>13083</v>
      </c>
      <c r="L58" s="47">
        <v>4.5096690361537899</v>
      </c>
      <c r="M58" s="47">
        <v>0</v>
      </c>
      <c r="N58" s="47">
        <v>5.6338028169014098</v>
      </c>
      <c r="O58" s="45" t="s">
        <v>219</v>
      </c>
      <c r="P58" s="45"/>
      <c r="Q58" s="46" t="s">
        <v>0</v>
      </c>
    </row>
    <row r="59" spans="1:17" ht="12" customHeight="1" x14ac:dyDescent="0.2">
      <c r="A59" s="79"/>
      <c r="B59" s="68" t="s">
        <v>282</v>
      </c>
      <c r="C59" s="18">
        <v>361</v>
      </c>
      <c r="D59" s="18">
        <v>11856</v>
      </c>
      <c r="E59" s="32">
        <v>3.0448717948718</v>
      </c>
      <c r="F59" s="32">
        <v>0</v>
      </c>
      <c r="G59" s="32">
        <v>5</v>
      </c>
      <c r="H59" s="31" t="s">
        <v>0</v>
      </c>
      <c r="I59" s="43"/>
      <c r="J59" s="44">
        <v>418</v>
      </c>
      <c r="K59" s="44">
        <v>13083</v>
      </c>
      <c r="L59" s="47">
        <v>3.1949858595123399</v>
      </c>
      <c r="M59" s="47">
        <v>0</v>
      </c>
      <c r="N59" s="47">
        <v>4.6728971962616797</v>
      </c>
      <c r="O59" s="45" t="s">
        <v>219</v>
      </c>
      <c r="P59" s="45"/>
      <c r="Q59" s="46" t="s">
        <v>0</v>
      </c>
    </row>
    <row r="60" spans="1:17" ht="12" customHeight="1" x14ac:dyDescent="0.2">
      <c r="A60" s="79"/>
      <c r="B60" s="68" t="s">
        <v>283</v>
      </c>
      <c r="C60" s="18">
        <v>649</v>
      </c>
      <c r="D60" s="18">
        <v>11856</v>
      </c>
      <c r="E60" s="32">
        <v>5.4740215924426501</v>
      </c>
      <c r="F60" s="32">
        <v>0</v>
      </c>
      <c r="G60" s="32">
        <v>9.0909090909090899</v>
      </c>
      <c r="H60" s="31" t="s">
        <v>0</v>
      </c>
      <c r="I60" s="43"/>
      <c r="J60" s="44">
        <v>756</v>
      </c>
      <c r="K60" s="44">
        <v>13083</v>
      </c>
      <c r="L60" s="47">
        <v>5.7784911717496001</v>
      </c>
      <c r="M60" s="47">
        <v>0</v>
      </c>
      <c r="N60" s="47">
        <v>9.0909090909090899</v>
      </c>
      <c r="O60" s="45" t="s">
        <v>219</v>
      </c>
      <c r="P60" s="45"/>
      <c r="Q60" s="46" t="s">
        <v>0</v>
      </c>
    </row>
    <row r="61" spans="1:17" ht="12" customHeight="1" x14ac:dyDescent="0.2">
      <c r="A61" s="79"/>
      <c r="B61" s="68" t="s">
        <v>284</v>
      </c>
      <c r="C61" s="18">
        <v>1150</v>
      </c>
      <c r="D61" s="18">
        <v>11856</v>
      </c>
      <c r="E61" s="32">
        <v>9.6997300944669398</v>
      </c>
      <c r="F61" s="32">
        <v>4.9180327868852496</v>
      </c>
      <c r="G61" s="32">
        <v>13.3333333333333</v>
      </c>
      <c r="H61" s="31" t="s">
        <v>0</v>
      </c>
      <c r="I61" s="43"/>
      <c r="J61" s="44">
        <v>1232</v>
      </c>
      <c r="K61" s="44">
        <v>13083</v>
      </c>
      <c r="L61" s="47">
        <v>9.4168004280363906</v>
      </c>
      <c r="M61" s="47">
        <v>4.44444444444445</v>
      </c>
      <c r="N61" s="47">
        <v>13.3802816901408</v>
      </c>
      <c r="O61" s="45" t="s">
        <v>219</v>
      </c>
      <c r="P61" s="45"/>
      <c r="Q61" s="46" t="s">
        <v>0</v>
      </c>
    </row>
    <row r="62" spans="1:17" ht="12" customHeight="1" x14ac:dyDescent="0.2">
      <c r="A62" s="79"/>
      <c r="B62" s="68" t="s">
        <v>285</v>
      </c>
      <c r="C62" s="18">
        <v>4513</v>
      </c>
      <c r="D62" s="18">
        <v>11856</v>
      </c>
      <c r="E62" s="32">
        <v>38.065114709851599</v>
      </c>
      <c r="F62" s="32">
        <v>32.044198895027598</v>
      </c>
      <c r="G62" s="32">
        <v>48.837209302325597</v>
      </c>
      <c r="H62" s="31" t="s">
        <v>0</v>
      </c>
      <c r="I62" s="43"/>
      <c r="J62" s="44">
        <v>4985</v>
      </c>
      <c r="K62" s="44">
        <v>13083</v>
      </c>
      <c r="L62" s="47">
        <v>38.102881602079002</v>
      </c>
      <c r="M62" s="47">
        <v>30</v>
      </c>
      <c r="N62" s="47">
        <v>50</v>
      </c>
      <c r="O62" s="45" t="s">
        <v>219</v>
      </c>
      <c r="P62" s="45"/>
      <c r="Q62" s="46" t="s">
        <v>0</v>
      </c>
    </row>
    <row r="63" spans="1:17" ht="12" customHeight="1" x14ac:dyDescent="0.2">
      <c r="A63" s="79"/>
      <c r="B63" s="68" t="s">
        <v>286</v>
      </c>
      <c r="C63" s="18">
        <v>4657</v>
      </c>
      <c r="D63" s="18">
        <v>11856</v>
      </c>
      <c r="E63" s="32">
        <v>39.279689608637</v>
      </c>
      <c r="F63" s="32">
        <v>26.811594202898601</v>
      </c>
      <c r="G63" s="32">
        <v>46.231155778894497</v>
      </c>
      <c r="H63" s="31" t="s">
        <v>0</v>
      </c>
      <c r="I63" s="43"/>
      <c r="J63" s="44">
        <v>5102</v>
      </c>
      <c r="K63" s="44">
        <v>13083</v>
      </c>
      <c r="L63" s="47">
        <v>38.997171902468899</v>
      </c>
      <c r="M63" s="47">
        <v>25.3333333333333</v>
      </c>
      <c r="N63" s="47">
        <v>44.918032786885298</v>
      </c>
      <c r="O63" s="45" t="s">
        <v>219</v>
      </c>
      <c r="P63" s="45"/>
      <c r="Q63" s="46" t="s">
        <v>0</v>
      </c>
    </row>
    <row r="64" spans="1:17" ht="12" customHeight="1" x14ac:dyDescent="0.2">
      <c r="A64" s="81" t="s">
        <v>289</v>
      </c>
      <c r="B64" s="68" t="s">
        <v>290</v>
      </c>
      <c r="C64" s="18" t="s">
        <v>0</v>
      </c>
      <c r="D64" s="18" t="s">
        <v>0</v>
      </c>
      <c r="E64" s="31" t="s">
        <v>0</v>
      </c>
      <c r="F64" s="31" t="s">
        <v>0</v>
      </c>
      <c r="G64" s="31" t="s">
        <v>0</v>
      </c>
      <c r="H64" s="31" t="s">
        <v>0</v>
      </c>
      <c r="I64" s="43"/>
      <c r="J64" s="44" t="s">
        <v>218</v>
      </c>
      <c r="K64" s="44" t="s">
        <v>218</v>
      </c>
      <c r="L64" s="45" t="s">
        <v>219</v>
      </c>
      <c r="M64" s="45" t="s">
        <v>219</v>
      </c>
      <c r="N64" s="45" t="s">
        <v>219</v>
      </c>
      <c r="O64" s="45" t="s">
        <v>219</v>
      </c>
      <c r="P64" s="45"/>
      <c r="Q64" s="46" t="s">
        <v>0</v>
      </c>
    </row>
    <row r="65" spans="1:17" ht="12" customHeight="1" x14ac:dyDescent="0.2">
      <c r="A65" s="82"/>
      <c r="B65" s="69" t="s">
        <v>291</v>
      </c>
      <c r="C65" s="18">
        <v>9104</v>
      </c>
      <c r="D65" s="18">
        <v>20844</v>
      </c>
      <c r="E65" s="32">
        <v>43.676837459220899</v>
      </c>
      <c r="F65" s="32">
        <v>30.769230769230798</v>
      </c>
      <c r="G65" s="32">
        <v>54.696132596685104</v>
      </c>
      <c r="H65" s="31" t="s">
        <v>0</v>
      </c>
      <c r="I65" s="48"/>
      <c r="J65" s="44">
        <v>10121</v>
      </c>
      <c r="K65" s="44">
        <v>22873</v>
      </c>
      <c r="L65" s="47">
        <v>44.2486774799983</v>
      </c>
      <c r="M65" s="47">
        <v>31.1475409836066</v>
      </c>
      <c r="N65" s="47">
        <v>54.1666666666667</v>
      </c>
      <c r="O65" s="45" t="s">
        <v>219</v>
      </c>
      <c r="P65" s="45"/>
      <c r="Q65" s="46" t="s">
        <v>0</v>
      </c>
    </row>
    <row r="66" spans="1:17" ht="24" customHeight="1" x14ac:dyDescent="0.2">
      <c r="A66" s="82"/>
      <c r="B66" s="49" t="s">
        <v>292</v>
      </c>
      <c r="C66" s="18">
        <v>6802</v>
      </c>
      <c r="D66" s="18">
        <v>20844</v>
      </c>
      <c r="E66" s="32">
        <v>32.632891959316801</v>
      </c>
      <c r="F66" s="32">
        <v>28.571428571428601</v>
      </c>
      <c r="G66" s="32">
        <v>37.546468401486997</v>
      </c>
      <c r="H66" s="31" t="s">
        <v>0</v>
      </c>
      <c r="I66" s="49"/>
      <c r="J66" s="44">
        <v>7441</v>
      </c>
      <c r="K66" s="44">
        <v>22873</v>
      </c>
      <c r="L66" s="47">
        <v>32.531806059546199</v>
      </c>
      <c r="M66" s="47">
        <v>28.571428571428601</v>
      </c>
      <c r="N66" s="47">
        <v>38.043478260869598</v>
      </c>
      <c r="O66" s="45" t="s">
        <v>219</v>
      </c>
      <c r="P66" s="45"/>
      <c r="Q66" s="46" t="s">
        <v>0</v>
      </c>
    </row>
    <row r="67" spans="1:17" ht="12" customHeight="1" x14ac:dyDescent="0.2">
      <c r="A67" s="82"/>
      <c r="B67" s="70" t="s">
        <v>293</v>
      </c>
      <c r="C67" s="26">
        <v>4938</v>
      </c>
      <c r="D67" s="26">
        <v>20844</v>
      </c>
      <c r="E67" s="33">
        <v>23.6902705814623</v>
      </c>
      <c r="F67" s="33">
        <v>13.636363636363599</v>
      </c>
      <c r="G67" s="33">
        <v>33.3333333333333</v>
      </c>
      <c r="H67" s="34" t="s">
        <v>0</v>
      </c>
      <c r="I67" s="50"/>
      <c r="J67" s="51">
        <v>5311</v>
      </c>
      <c r="K67" s="51">
        <v>22873</v>
      </c>
      <c r="L67" s="52">
        <v>23.219516460455601</v>
      </c>
      <c r="M67" s="52">
        <v>13.0841121495327</v>
      </c>
      <c r="N67" s="52">
        <v>32.733812949640303</v>
      </c>
      <c r="O67" s="53" t="s">
        <v>219</v>
      </c>
      <c r="P67" s="53"/>
      <c r="Q67" s="54" t="s">
        <v>0</v>
      </c>
    </row>
    <row r="68" spans="1:17" ht="12" customHeight="1" x14ac:dyDescent="0.2">
      <c r="A68" s="85" t="s">
        <v>300</v>
      </c>
      <c r="B68" s="85"/>
      <c r="C68" s="85"/>
      <c r="D68" s="85"/>
      <c r="E68" s="85"/>
      <c r="F68" s="85"/>
      <c r="G68" s="85"/>
      <c r="H68" s="85"/>
      <c r="I68" s="85"/>
      <c r="J68" s="85"/>
      <c r="K68" s="85"/>
      <c r="L68" s="85"/>
      <c r="M68" s="85"/>
      <c r="N68" s="85"/>
      <c r="O68" s="85"/>
      <c r="P68" s="85"/>
      <c r="Q68" s="85"/>
    </row>
    <row r="69" spans="1:17" ht="12" customHeight="1" x14ac:dyDescent="0.2"/>
    <row r="70" spans="1:17" ht="12" customHeight="1" x14ac:dyDescent="0.2">
      <c r="A70" s="67" t="s">
        <v>190</v>
      </c>
    </row>
    <row r="71" spans="1:17" ht="12" customHeight="1" x14ac:dyDescent="0.2"/>
  </sheetData>
  <mergeCells count="18">
    <mergeCell ref="A68:Q68"/>
    <mergeCell ref="A30:A32"/>
    <mergeCell ref="A33:A34"/>
    <mergeCell ref="A35:A37"/>
    <mergeCell ref="A42:A43"/>
    <mergeCell ref="A44:A45"/>
    <mergeCell ref="A1:Q1"/>
    <mergeCell ref="A46:A47"/>
    <mergeCell ref="A50:A56"/>
    <mergeCell ref="A57:A63"/>
    <mergeCell ref="A64:A67"/>
    <mergeCell ref="A9:A11"/>
    <mergeCell ref="A12:A14"/>
    <mergeCell ref="A15:A17"/>
    <mergeCell ref="A23:A25"/>
    <mergeCell ref="A27:A29"/>
    <mergeCell ref="J3:O3"/>
    <mergeCell ref="C3:H3"/>
  </mergeCells>
  <hyperlinks>
    <hyperlink ref="A70" location="'Contents'!A1" display="#'Contents'!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E39602-0466-47AB-9C73-6F8008A97480}">
  <ds:schemaRefs>
    <ds:schemaRef ds:uri="http://schemas.microsoft.com/sharepoint/v3/contenttype/forms"/>
  </ds:schemaRefs>
</ds:datastoreItem>
</file>

<file path=customXml/itemProps2.xml><?xml version="1.0" encoding="utf-8"?>
<ds:datastoreItem xmlns:ds="http://schemas.openxmlformats.org/officeDocument/2006/customXml" ds:itemID="{4EB560E4-5FB5-447D-862A-463E38426F1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b1f13ff-cb63-4071-a2f2-5bf6f12b330b"/>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946A090-D472-4E7B-8BEF-FF96AA0B1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Explanatory notes</vt:lpstr>
      <vt:lpstr>Table S4.1</vt:lpstr>
      <vt:lpstr>Table S4.2</vt:lpstr>
      <vt:lpstr>Table S4.3</vt:lpstr>
      <vt:lpstr>Table S4.4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data tables—further information about the nKPI collection</dc:title>
  <dc:subject>Indigenous primary health care: results from the OSR and nKPI collections</dc:subject>
  <dc:creator>AIHW</dc:creator>
  <cp:lastModifiedBy>Charron, Daniel</cp:lastModifiedBy>
  <cp:revision>1</cp:revision>
  <dcterms:created xsi:type="dcterms:W3CDTF">2020-08-12T05:00:50Z</dcterms:created>
  <dcterms:modified xsi:type="dcterms:W3CDTF">2020-08-27T23:23:41Z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