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ataset specs\"/>
    </mc:Choice>
  </mc:AlternateContent>
  <bookViews>
    <workbookView xWindow="-1485" yWindow="705" windowWidth="14235" windowHeight="7545" tabRatio="662"/>
  </bookViews>
  <sheets>
    <sheet name="Establishment level data specs" sheetId="4" r:id="rId1"/>
    <sheet name="Example data file" sheetId="9" r:id="rId2"/>
  </sheets>
  <definedNames>
    <definedName name="_AMO_UniqueIdentifier" hidden="1">"'dde92a84-e0b9-4c48-b54c-798f9cad82f3'"</definedName>
    <definedName name="_xlnm._FilterDatabase" localSheetId="0" hidden="1">'Establishment level data specs'!$A$2:$F$211</definedName>
    <definedName name="_xlnm.Print_Titles" localSheetId="0">'Establishment level data specs'!$5:$5</definedName>
  </definedNames>
  <calcPr calcId="162913"/>
</workbook>
</file>

<file path=xl/calcChain.xml><?xml version="1.0" encoding="utf-8"?>
<calcChain xmlns="http://schemas.openxmlformats.org/spreadsheetml/2006/main">
  <c r="E146" i="4" l="1"/>
  <c r="E104" i="4"/>
  <c r="E103" i="4"/>
  <c r="E85" i="4"/>
  <c r="E81" i="4"/>
  <c r="E37" i="4"/>
  <c r="E29" i="4"/>
  <c r="E27" i="4"/>
  <c r="E25" i="4"/>
  <c r="E17" i="4"/>
  <c r="C7" i="4" l="1"/>
  <c r="C8" i="4" s="1"/>
  <c r="C9" i="4" l="1"/>
  <c r="C11" i="4" s="1"/>
  <c r="C12" i="4" s="1"/>
  <c r="C13" i="4" s="1"/>
  <c r="C14" i="4" s="1"/>
  <c r="C15" i="4" s="1"/>
  <c r="C16" i="4" s="1"/>
  <c r="C17" i="4" s="1"/>
  <c r="C18" i="4" s="1"/>
  <c r="C19" i="4" s="1"/>
  <c r="C20" i="4" s="1"/>
  <c r="C21" i="4" s="1"/>
  <c r="C22"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6" i="4" s="1"/>
  <c r="C87" i="4" s="1"/>
  <c r="C88" i="4" l="1"/>
  <c r="C89" i="4" s="1"/>
  <c r="C90" i="4" s="1"/>
  <c r="C91" i="4" s="1"/>
  <c r="C92" i="4" s="1"/>
  <c r="C93" i="4" s="1"/>
  <c r="C94" i="4" s="1"/>
  <c r="C95" i="4" s="1"/>
  <c r="A7" i="4"/>
  <c r="A8" i="4" s="1"/>
  <c r="A9" i="4" s="1"/>
  <c r="A11" i="4" s="1"/>
  <c r="C96" i="4" l="1"/>
  <c r="C97" i="4" s="1"/>
  <c r="C98" i="4" s="1"/>
  <c r="C99" i="4" s="1"/>
  <c r="C100" i="4" s="1"/>
  <c r="C101" i="4" s="1"/>
  <c r="A12" i="4"/>
  <c r="A13" i="4" s="1"/>
  <c r="A14" i="4" s="1"/>
  <c r="A15" i="4" s="1"/>
  <c r="A16" i="4" s="1"/>
  <c r="A17" i="4" s="1"/>
  <c r="A18" i="4" s="1"/>
  <c r="A19" i="4" s="1"/>
  <c r="A20" i="4" s="1"/>
  <c r="A21" i="4" s="1"/>
  <c r="A22" i="4" s="1"/>
  <c r="C102" i="4" l="1"/>
  <c r="C103" i="4" s="1"/>
  <c r="C105" i="4" s="1"/>
  <c r="C106" i="4" s="1"/>
  <c r="C107" i="4" s="1"/>
  <c r="C108" i="4" s="1"/>
  <c r="C109" i="4" s="1"/>
  <c r="C110" i="4" s="1"/>
  <c r="C111" i="4" s="1"/>
  <c r="C112" i="4" s="1"/>
  <c r="C113" i="4" s="1"/>
  <c r="A25" i="4"/>
  <c r="A24" i="4"/>
  <c r="A26" i="4" s="1"/>
  <c r="C114" i="4" l="1"/>
  <c r="C115" i="4" s="1"/>
  <c r="C116" i="4" s="1"/>
  <c r="C117" i="4" s="1"/>
  <c r="C118" i="4" s="1"/>
  <c r="C119" i="4" s="1"/>
  <c r="C120" i="4" s="1"/>
  <c r="C121" i="4" s="1"/>
  <c r="C122"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9" i="4" s="1"/>
  <c r="C150" i="4" s="1"/>
  <c r="C151" i="4" s="1"/>
  <c r="C153" i="4" s="1"/>
  <c r="C154" i="4" s="1"/>
  <c r="C155" i="4" s="1"/>
  <c r="C156" i="4" s="1"/>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C185" i="4" s="1"/>
  <c r="C187" i="4" s="1"/>
  <c r="C188" i="4" s="1"/>
  <c r="C189" i="4" s="1"/>
  <c r="C190" i="4" s="1"/>
  <c r="C191" i="4" s="1"/>
  <c r="C192" i="4" s="1"/>
  <c r="C193" i="4" s="1"/>
  <c r="C195" i="4" s="1"/>
  <c r="C196" i="4" s="1"/>
  <c r="C197" i="4" s="1"/>
  <c r="C198" i="4" s="1"/>
  <c r="C199" i="4" s="1"/>
  <c r="C200" i="4" s="1"/>
  <c r="C201" i="4" s="1"/>
  <c r="C202" i="4" s="1"/>
  <c r="C203" i="4" s="1"/>
  <c r="C204" i="4" s="1"/>
  <c r="C206" i="4" s="1"/>
  <c r="C207" i="4" s="1"/>
  <c r="C208" i="4" s="1"/>
  <c r="C209" i="4" s="1"/>
  <c r="C210" i="4" s="1"/>
  <c r="C211" i="4" s="1"/>
  <c r="C213" i="4" s="1"/>
  <c r="A28" i="4"/>
  <c r="A30" i="4" s="1"/>
  <c r="A32" i="4" s="1"/>
  <c r="A34" i="4" s="1"/>
  <c r="A36" i="4" s="1"/>
  <c r="A38" i="4" s="1"/>
  <c r="A40" i="4" s="1"/>
  <c r="A42" i="4" s="1"/>
  <c r="A44" i="4" s="1"/>
  <c r="A46" i="4" s="1"/>
  <c r="A49" i="4" s="1"/>
  <c r="A27" i="4"/>
  <c r="A29" i="4" s="1"/>
  <c r="A31" i="4" s="1"/>
  <c r="A33" i="4" s="1"/>
  <c r="A35" i="4" s="1"/>
  <c r="A37" i="4" s="1"/>
  <c r="A39" i="4" s="1"/>
  <c r="A41" i="4" s="1"/>
  <c r="A43" i="4" s="1"/>
  <c r="A45" i="4" s="1"/>
  <c r="A47" i="4" s="1"/>
  <c r="A50" i="4" s="1"/>
  <c r="A52" i="4" l="1"/>
  <c r="A54" i="4" s="1"/>
  <c r="A56" i="4" s="1"/>
  <c r="A58" i="4" s="1"/>
  <c r="A60" i="4" s="1"/>
  <c r="A62" i="4" s="1"/>
  <c r="A64" i="4" s="1"/>
  <c r="A66" i="4" s="1"/>
  <c r="A68" i="4" s="1"/>
  <c r="A70" i="4" s="1"/>
  <c r="A72" i="4" s="1"/>
  <c r="A74" i="4" s="1"/>
  <c r="A76" i="4" s="1"/>
  <c r="A78" i="4" s="1"/>
  <c r="A80" i="4" s="1"/>
  <c r="A82" i="4" s="1"/>
  <c r="A84" i="4" s="1"/>
  <c r="A86" i="4" s="1"/>
  <c r="A51" i="4"/>
  <c r="A53" i="4" s="1"/>
  <c r="A55" i="4" s="1"/>
  <c r="A57" i="4" s="1"/>
  <c r="A59" i="4" s="1"/>
  <c r="A61" i="4" s="1"/>
  <c r="A63" i="4" s="1"/>
  <c r="A65" i="4" s="1"/>
  <c r="A67" i="4" s="1"/>
  <c r="A69" i="4" s="1"/>
  <c r="A71" i="4" s="1"/>
  <c r="A73" i="4" s="1"/>
  <c r="A75" i="4" s="1"/>
  <c r="A77" i="4" s="1"/>
  <c r="A79" i="4" s="1"/>
  <c r="A81" i="4" l="1"/>
  <c r="A83" i="4" s="1"/>
  <c r="E31" i="4"/>
  <c r="E33" i="4" l="1"/>
  <c r="E36" i="4"/>
  <c r="E35" i="4" l="1"/>
  <c r="E39" i="4" l="1"/>
  <c r="E41" i="4" l="1"/>
  <c r="E43" i="4" l="1"/>
  <c r="E45" i="4" l="1"/>
  <c r="E47" i="4" l="1"/>
  <c r="E50" i="4" l="1"/>
  <c r="E52" i="4" l="1"/>
  <c r="E54" i="4" l="1"/>
  <c r="E56" i="4" l="1"/>
  <c r="E58" i="4" l="1"/>
  <c r="E60" i="4" l="1"/>
  <c r="E62" i="4" l="1"/>
  <c r="E64" i="4" l="1"/>
  <c r="E66" i="4" l="1"/>
  <c r="E68" i="4" l="1"/>
  <c r="E70" i="4" l="1"/>
  <c r="E72" i="4" l="1"/>
  <c r="E74" i="4" l="1"/>
  <c r="E76" i="4" l="1"/>
  <c r="E78" i="4" l="1"/>
  <c r="E80" i="4" l="1"/>
  <c r="E82" i="4" l="1"/>
  <c r="E84" i="4" l="1"/>
  <c r="A87" i="4" l="1"/>
  <c r="A88" i="4" l="1"/>
  <c r="A89" i="4" s="1"/>
  <c r="A90" i="4" l="1"/>
  <c r="A91" i="4" s="1"/>
  <c r="A92" i="4" s="1"/>
  <c r="A93" i="4" s="1"/>
  <c r="A94" i="4" s="1"/>
  <c r="A95" i="4" s="1"/>
  <c r="A96" i="4" l="1"/>
  <c r="A97" i="4" s="1"/>
  <c r="A98" i="4" s="1"/>
  <c r="A99" i="4" s="1"/>
  <c r="A100" i="4" s="1"/>
  <c r="A101" i="4" s="1"/>
  <c r="A102" i="4" l="1"/>
  <c r="A103" i="4" l="1"/>
  <c r="A105" i="4" s="1"/>
  <c r="A106" i="4" s="1"/>
  <c r="A107" i="4" s="1"/>
  <c r="A108" i="4" l="1"/>
  <c r="A109" i="4" s="1"/>
  <c r="A110" i="4" s="1"/>
  <c r="A111" i="4" s="1"/>
  <c r="A112" i="4" s="1"/>
  <c r="A113" i="4" s="1"/>
  <c r="A114" i="4" s="1"/>
  <c r="A115" i="4" s="1"/>
  <c r="A116" i="4" s="1"/>
  <c r="A117" i="4" s="1"/>
  <c r="A118" i="4" s="1"/>
  <c r="A119" i="4" s="1"/>
  <c r="A120" i="4" s="1"/>
  <c r="A121" i="4" s="1"/>
  <c r="A122" i="4" l="1"/>
  <c r="E122" i="4"/>
  <c r="A125" i="4"/>
  <c r="A127" i="4" s="1"/>
  <c r="A129" i="4" s="1"/>
  <c r="A131" i="4" s="1"/>
  <c r="A133" i="4" s="1"/>
  <c r="A135" i="4" s="1"/>
  <c r="A137" i="4" s="1"/>
  <c r="A139" i="4" s="1"/>
  <c r="A141" i="4" s="1"/>
  <c r="A143" i="4" s="1"/>
  <c r="A145" i="4" s="1"/>
  <c r="A147" i="4" s="1"/>
  <c r="A149" i="4" s="1"/>
  <c r="A124" i="4"/>
  <c r="A126" i="4" l="1"/>
  <c r="E125" i="4"/>
  <c r="E127" i="4" l="1"/>
  <c r="A128" i="4"/>
  <c r="E129" i="4" l="1"/>
  <c r="A130" i="4"/>
  <c r="E131" i="4" l="1"/>
  <c r="A132" i="4"/>
  <c r="E133" i="4" l="1"/>
  <c r="A134" i="4"/>
  <c r="E135" i="4" l="1"/>
  <c r="A136" i="4"/>
  <c r="A150" i="4"/>
  <c r="A151" i="4" s="1"/>
  <c r="E137" i="4" l="1"/>
  <c r="A138" i="4"/>
  <c r="A153" i="4"/>
  <c r="A154" i="4" s="1"/>
  <c r="E139" i="4" l="1"/>
  <c r="A140" i="4"/>
  <c r="A155" i="4"/>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7" i="4" s="1"/>
  <c r="A188" i="4" s="1"/>
  <c r="A189" i="4" s="1"/>
  <c r="A190" i="4" s="1"/>
  <c r="A191" i="4" s="1"/>
  <c r="A192" i="4" s="1"/>
  <c r="E141" i="4" l="1"/>
  <c r="A142" i="4"/>
  <c r="E193" i="4"/>
  <c r="A193" i="4"/>
  <c r="A195" i="4" s="1"/>
  <c r="E196" i="4" s="1"/>
  <c r="A196" i="4" l="1"/>
  <c r="A197" i="4" s="1"/>
  <c r="A198" i="4" s="1"/>
  <c r="A199" i="4" s="1"/>
  <c r="A200" i="4" s="1"/>
  <c r="A201" i="4" s="1"/>
  <c r="E143" i="4"/>
  <c r="A144" i="4"/>
  <c r="A146" i="4" l="1"/>
  <c r="E147" i="4" s="1"/>
  <c r="E145" i="4"/>
  <c r="A202" i="4"/>
  <c r="A203" i="4" s="1"/>
  <c r="A204" i="4" s="1"/>
  <c r="A206" i="4" s="1"/>
  <c r="A207" i="4" s="1"/>
  <c r="A208" i="4" s="1"/>
  <c r="A209" i="4" s="1"/>
  <c r="A210" i="4" s="1"/>
  <c r="A211" i="4" s="1"/>
  <c r="A213" i="4" s="1"/>
</calcChain>
</file>

<file path=xl/sharedStrings.xml><?xml version="1.0" encoding="utf-8"?>
<sst xmlns="http://schemas.openxmlformats.org/spreadsheetml/2006/main" count="800" uniqueCount="343">
  <si>
    <t xml:space="preserve">Use NHHD/METeOR definition.
Accreditation standard held by the establishment. 
1=Yes, 2=No, 9=Unknown. 
</t>
  </si>
  <si>
    <t xml:space="preserve">Use NHHD/METeOR definition.
Accreditation standard held by the establishment.  
1=Yes, 2=No, 9=Unknown. 
</t>
  </si>
  <si>
    <t>N(8)</t>
  </si>
  <si>
    <t>Position</t>
  </si>
  <si>
    <t xml:space="preserve">A(100)
</t>
  </si>
  <si>
    <t xml:space="preserve">A(6)
</t>
  </si>
  <si>
    <t>1-9</t>
  </si>
  <si>
    <t>Item
No</t>
  </si>
  <si>
    <t xml:space="preserve">Use NHHD/METeOR definition.
1=Yes, 2=No </t>
  </si>
  <si>
    <t xml:space="preserve">Round to nearest dollar. Right justify, zero fill.
</t>
  </si>
  <si>
    <t xml:space="preserve">(Left justify. Characters not used leave blank)
</t>
  </si>
  <si>
    <t>Medicare Provider number</t>
  </si>
  <si>
    <t>Data item</t>
  </si>
  <si>
    <t>Type &amp; size</t>
  </si>
  <si>
    <t>A(9)</t>
  </si>
  <si>
    <t>Valid values / Notes</t>
  </si>
  <si>
    <t>Establishment Name</t>
  </si>
  <si>
    <t>Useful for knowing what hospitals are regarded as hospitals and reporting where.</t>
  </si>
  <si>
    <t>Total non-salary expenditure</t>
  </si>
  <si>
    <t>Total recurrent expenditure</t>
  </si>
  <si>
    <t>Admitted patient cost proportion</t>
  </si>
  <si>
    <t>Acute admitted patient cost proportion</t>
  </si>
  <si>
    <t>Acute non-psychiatric admitted patient cost proportion</t>
  </si>
  <si>
    <t>Total psychiatric beds</t>
  </si>
  <si>
    <t>Total nurses</t>
  </si>
  <si>
    <t>Total staff</t>
  </si>
  <si>
    <t>Establishment Identifier
METeOR: 269973</t>
  </si>
  <si>
    <t>Quality Improvement Council (QIC) 
METeOR: 302379</t>
  </si>
  <si>
    <t>Australian Quality Council (AQC) 
METeOR: 302374</t>
  </si>
  <si>
    <t xml:space="preserve">Use NHHD/METeOR definition.
1=Yes, 2=No 
 </t>
  </si>
  <si>
    <t xml:space="preserve">Total nurses 
</t>
  </si>
  <si>
    <t xml:space="preserve">Total staff    
</t>
  </si>
  <si>
    <t xml:space="preserve">Total revenue
</t>
  </si>
  <si>
    <t xml:space="preserve">N(9)
</t>
  </si>
  <si>
    <t xml:space="preserve">N(1)
</t>
  </si>
  <si>
    <t xml:space="preserve">N(14)
</t>
  </si>
  <si>
    <t xml:space="preserve">N(10)
</t>
  </si>
  <si>
    <t xml:space="preserve">A(9)
</t>
  </si>
  <si>
    <t>Parent record</t>
  </si>
  <si>
    <t>N(9)</t>
  </si>
  <si>
    <t>Specialised service indicators</t>
  </si>
  <si>
    <t xml:space="preserve">N(9)
</t>
  </si>
  <si>
    <t>A(4)</t>
  </si>
  <si>
    <t>N(3)</t>
  </si>
  <si>
    <t>A(6)</t>
  </si>
  <si>
    <t>A(45)</t>
  </si>
  <si>
    <t>A(46)</t>
  </si>
  <si>
    <t xml:space="preserve">Use NHDD/METeOR definition
Road name for the address of the establishment
</t>
  </si>
  <si>
    <t>Address—road type
METeOR: 429840</t>
  </si>
  <si>
    <t xml:space="preserve">Use NHDD/METeOR definition
The town, suburb or locality of the address of the establishment
</t>
  </si>
  <si>
    <t xml:space="preserve">Use NHDD/METeOR definition
Abbreviation for type of road used in the address of the establishment 
eg. RD=Road, ST=Street, WAY=Way, PLCE = Place
(See METeOR for more abbreviations)
</t>
  </si>
  <si>
    <t>Address—road number 2
(End Range)
METeOR: 429594</t>
  </si>
  <si>
    <t>Estimated data indicator
METeOR: 548891</t>
  </si>
  <si>
    <t>Other salaried medical officers</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</si>
  <si>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</si>
  <si>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</si>
  <si>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</si>
  <si>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</si>
  <si>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</si>
  <si>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</si>
  <si>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</si>
  <si>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</si>
  <si>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</si>
  <si>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</si>
  <si>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</si>
  <si>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</si>
  <si>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</si>
  <si>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</si>
  <si>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</si>
  <si>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</si>
  <si>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</si>
  <si>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</si>
  <si>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</si>
  <si>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</si>
  <si>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</si>
  <si>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</si>
  <si>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</si>
  <si>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</si>
  <si>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</si>
  <si>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</si>
  <si>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</si>
  <si>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</si>
  <si>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</si>
  <si>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</si>
  <si>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</si>
  <si>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</si>
  <si>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</si>
  <si>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</si>
  <si>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</si>
  <si>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</si>
  <si>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</si>
  <si>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</si>
  <si>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</si>
  <si>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</si>
  <si>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</si>
  <si>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</si>
  <si>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</si>
  <si>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</si>
  <si>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</si>
  <si>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</si>
  <si>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</si>
  <si>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</si>
  <si>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</si>
  <si>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</si>
  <si>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</si>
  <si>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Hospital/campus indicator</t>
  </si>
  <si>
    <t>Cost proportion (not part of NMDS)</t>
  </si>
  <si>
    <t xml:space="preserve">Data should be reported at the most granular level as possible – that is, </t>
  </si>
  <si>
    <t>Full-time equivalent (FTE) staff</t>
  </si>
  <si>
    <t>Salary and wage recurrent expenditure</t>
  </si>
  <si>
    <t>Non-salary recurrent expenditure</t>
  </si>
  <si>
    <t>Recurrent expenditure on contracted care by NHRA product stream</t>
  </si>
  <si>
    <t>Total recurrent expenditure by NHRA product stream</t>
  </si>
  <si>
    <t>Revenue</t>
  </si>
  <si>
    <t>Cost proportion</t>
  </si>
  <si>
    <t>Establishment Identifier</t>
  </si>
  <si>
    <t>Local Hospital Network identifier</t>
  </si>
  <si>
    <t xml:space="preserve">Specialist salaried medical officers   </t>
  </si>
  <si>
    <t xml:space="preserve">Enrolled nurses    </t>
  </si>
  <si>
    <t xml:space="preserve">Student nurses     </t>
  </si>
  <si>
    <t xml:space="preserve">Trainee nurses/ pupil nurses     </t>
  </si>
  <si>
    <t>Other personal care staff</t>
  </si>
  <si>
    <t xml:space="preserve">Diagnostic &amp; health professionals  </t>
  </si>
  <si>
    <t xml:space="preserve">Administrative &amp; clerical  </t>
  </si>
  <si>
    <t xml:space="preserve">Domestic &amp; other </t>
  </si>
  <si>
    <t>Estimated data indicator</t>
  </si>
  <si>
    <t>Enrolled nurses</t>
  </si>
  <si>
    <t>Student nurses</t>
  </si>
  <si>
    <t>Trainee/pupil nurses</t>
  </si>
  <si>
    <t>Diagnostic &amp; health professionals</t>
  </si>
  <si>
    <t>Administrative &amp; clerical</t>
  </si>
  <si>
    <t>Domestic &amp; other</t>
  </si>
  <si>
    <t>Hospital/
Campus indicator</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</si>
  <si>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</si>
  <si>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r>
      <t xml:space="preserve">Use NHDD/METeOR definition
Road number for the address of the establishment, or </t>
    </r>
    <r>
      <rPr>
        <u/>
        <sz val="10"/>
        <color theme="1"/>
        <rFont val="Arial"/>
        <family val="2"/>
      </rPr>
      <t>start of a range</t>
    </r>
    <r>
      <rPr>
        <sz val="10"/>
        <color theme="1"/>
        <rFont val="Arial"/>
        <family val="2"/>
      </rPr>
      <t xml:space="preserve"> of road numbers
Right Justify, blank fill
</t>
    </r>
  </si>
  <si>
    <r>
      <t xml:space="preserve">Use NHDD/METeOR definition
Road number for the address of the establishment for the </t>
    </r>
    <r>
      <rPr>
        <u/>
        <sz val="10"/>
        <color theme="1"/>
        <rFont val="Arial"/>
        <family val="2"/>
      </rPr>
      <t>end of a range</t>
    </r>
    <r>
      <rPr>
        <sz val="10"/>
        <color theme="1"/>
        <rFont val="Arial"/>
        <family val="2"/>
      </rPr>
      <t xml:space="preserve"> of road numbers 
Right Justify, blank fill
</t>
    </r>
    <r>
      <rPr>
        <i/>
        <sz val="10"/>
        <color theme="1"/>
        <rFont val="Arial"/>
        <family val="2"/>
      </rPr>
      <t>Optionally reported  - Where applicable for addresses with number ranges</t>
    </r>
    <r>
      <rPr>
        <sz val="10"/>
        <color theme="1"/>
        <rFont val="Arial"/>
        <family val="2"/>
      </rPr>
      <t xml:space="preserve">
</t>
    </r>
  </si>
  <si>
    <t>Other items (some of which are not part of NMDS)</t>
  </si>
  <si>
    <t>Obstetric/maternity services</t>
  </si>
  <si>
    <t>Specialist paediatric service</t>
  </si>
  <si>
    <t>Psychiatric unit/ward</t>
  </si>
  <si>
    <t xml:space="preserve">Intensive care unit (level III) </t>
  </si>
  <si>
    <t xml:space="preserve">Hospice care unit   </t>
  </si>
  <si>
    <t xml:space="preserve">Nursing home care unit   </t>
  </si>
  <si>
    <t>Geriatric assessment unit</t>
  </si>
  <si>
    <t>Domiciliary care service</t>
  </si>
  <si>
    <t>Alcohol and drug unit</t>
  </si>
  <si>
    <t>Acute spinal cord injury unit</t>
  </si>
  <si>
    <t>Coronary care unit</t>
  </si>
  <si>
    <t>Cardiac surgery unit</t>
  </si>
  <si>
    <t>Acute renal dialysis unit</t>
  </si>
  <si>
    <t>Maintenance renal dialysis unit</t>
  </si>
  <si>
    <t>Burns Unit (level III)</t>
  </si>
  <si>
    <t>Major plastic/ reconstructive surgery unit</t>
  </si>
  <si>
    <t>Oncology (cancer treatment) unit</t>
  </si>
  <si>
    <t>Neonatal intensive care unit (level III)</t>
  </si>
  <si>
    <t>In-vitro fertilisation unit</t>
  </si>
  <si>
    <t>Comprehensive epilepsy centre</t>
  </si>
  <si>
    <t>Bone marrow transplantation unit</t>
  </si>
  <si>
    <t>Renal transplantation unit</t>
  </si>
  <si>
    <t>Heart, including heart-lung transplantation unit</t>
  </si>
  <si>
    <t>Liver transplantation unit</t>
  </si>
  <si>
    <t>Pancreas transplantation unit</t>
  </si>
  <si>
    <t>Clinical genetics unit</t>
  </si>
  <si>
    <t>Sleep centre</t>
  </si>
  <si>
    <t>Neurosurgical unit</t>
  </si>
  <si>
    <t>Infectious diseases unit</t>
  </si>
  <si>
    <t>AIDS unit</t>
  </si>
  <si>
    <t>Diabetes unit</t>
  </si>
  <si>
    <t>Rehabilitation unit</t>
  </si>
  <si>
    <t>Teaching status</t>
  </si>
  <si>
    <t>Quality accreditation/certification standard</t>
  </si>
  <si>
    <t>International Organisation for Standardisation ISO 9000 quality family</t>
  </si>
  <si>
    <t>Australian Council on Healthcare Standards EQuIP</t>
  </si>
  <si>
    <t>Quality Improvement Council (QIC)</t>
  </si>
  <si>
    <t>Australian Quality Council (AQC)</t>
  </si>
  <si>
    <t xml:space="preserve">Other items </t>
  </si>
  <si>
    <t>Establishment Type</t>
  </si>
  <si>
    <t>IHPA funding designation</t>
  </si>
  <si>
    <t>Average available beds for overnight-stay patients--average available beds</t>
  </si>
  <si>
    <t>Average available beds for same-day patients--average available beds</t>
  </si>
  <si>
    <t>Average available beds for admitted contracted care--average available beds</t>
  </si>
  <si>
    <t>Geographical location of Establishment (SA2)</t>
  </si>
  <si>
    <t>Address—road number 1
(Start Range)</t>
  </si>
  <si>
    <t>Address—road number 2
(End Range)</t>
  </si>
  <si>
    <t>Address—road name</t>
  </si>
  <si>
    <t>Address—road type</t>
  </si>
  <si>
    <t>Address—suburb/town/locality name</t>
  </si>
  <si>
    <t>Address - Australian postcode</t>
  </si>
  <si>
    <t>Hospital Establishment Address</t>
  </si>
  <si>
    <t>000000001</t>
  </si>
  <si>
    <t>000000004</t>
  </si>
  <si>
    <t>000000010</t>
  </si>
  <si>
    <t>Excludes salary and wage payments and premiums relating to workers' compensation leave.</t>
  </si>
  <si>
    <r>
      <t>Use NHDD/METeOR definition. 
Right Justify, zero fill</t>
    </r>
    <r>
      <rPr>
        <i/>
        <sz val="10"/>
        <color theme="1"/>
        <rFont val="Arial"/>
        <family val="2"/>
      </rPr>
      <t xml:space="preserve">
</t>
    </r>
  </si>
  <si>
    <t xml:space="preserve">Accreditation standard held by the establishment. 
1=Yes, 2=No, 9=Unknown. 
</t>
  </si>
  <si>
    <t>Accredited elsewhere</t>
  </si>
  <si>
    <t>Full-time equivalent (FTE) staff
METeOR: 616025 &amp; 620091 &amp; 615998</t>
  </si>
  <si>
    <t>Trainee nurses/ pupil nurses</t>
  </si>
  <si>
    <t>Diagnostic &amp; allied health professionals</t>
  </si>
  <si>
    <t>Salary and wage recurrent expenditure
METeOR: 616033 &amp; 620091 &amp; 616005</t>
  </si>
  <si>
    <t xml:space="preserve">Administrative &amp; clerical </t>
  </si>
  <si>
    <r>
      <t xml:space="preserve">Non-salary recurrent expenditure
METeOR: 616030 &amp; 542106 &amp; 616003           </t>
    </r>
    <r>
      <rPr>
        <i/>
        <sz val="10"/>
        <color theme="1"/>
        <rFont val="Arial"/>
        <family val="2"/>
      </rPr>
      <t xml:space="preserve">  </t>
    </r>
  </si>
  <si>
    <t>Average available beds for admitted contracted care--average available beds
METeOR: 616011</t>
  </si>
  <si>
    <t>Average available beds for overnight-stay patients--average available beds
METeOR: 616014</t>
  </si>
  <si>
    <t>Average available beds for same-day patients--average available beds
METeOR: 616017</t>
  </si>
  <si>
    <t>Address - Australian postcode
METeOR: 611398</t>
  </si>
  <si>
    <t>Hospital Count Flag</t>
  </si>
  <si>
    <t>A(1)</t>
  </si>
  <si>
    <t>Use NHHD/METeOR definition, described under 'Guide for use' on webpage -&gt; http://meteor.aihw.gov.au/content/index.phtml/itemId/643082
Round to nearest dollar. Right justify, zero fill.</t>
  </si>
  <si>
    <t>The revenue relating to public hospitals received by an establishment for recurrent expenditure purposes, measured in Australian dollars. Please refer to webpages below for more details:
http://meteor.aihw.gov.au/content/index.phtml/itemId/643062
http://meteor.aihw.gov.au/content/index.phtml/itemId/643082
http://meteor.aihw.gov.au/content/index.phtml/itemId/643142</t>
  </si>
  <si>
    <t>a.</t>
  </si>
  <si>
    <t>b.</t>
  </si>
  <si>
    <t>Reporting level 1 - Establishment level data (example)</t>
  </si>
  <si>
    <t>Collection 1 - Establishment level data</t>
  </si>
  <si>
    <t>The table below is provided as an illustration of the structure of the dataset. Please note excel files will not be received and validated correctly via the Online Validata. Data must be supplied as a fixed column flat file (without header row) as specified in the 'Specification (Collection 1)' tab.</t>
  </si>
  <si>
    <t>All the public hospital establishments that are to be included in the count of number of public hospitals should report to 'Collection 1 - Establishment Level Data'.</t>
  </si>
  <si>
    <t xml:space="preserve">Data occurred at jurisdictional health authority and/or local hospital network level should be included in 'Collection 2 - Jurisdiction and LHN level data'.
Data reported at establishment level in Collection 1 need to be excluded from data reported at its parent/network level in Collection 2 so as to avoid double counting. </t>
  </si>
  <si>
    <t>Other (out-of-scope for the NHRA)</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</si>
  <si>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</si>
  <si>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</si>
  <si>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</si>
  <si>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</si>
  <si>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</si>
  <si>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</si>
  <si>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Revenue
METeOR: 643062 &amp; 643082 &amp; 643142</t>
  </si>
  <si>
    <t>Obstetric/maternity unit
METeOR: 619977</t>
  </si>
  <si>
    <t>Heart lung transplantation unit    
METeOR: 619822</t>
  </si>
  <si>
    <t>Teaching status  
METeOR: 642849</t>
  </si>
  <si>
    <t>Geographical location of Establishment (SA2)
METeOR: 659774</t>
  </si>
  <si>
    <r>
      <t xml:space="preserve">Admitted acute care
(excluding mental health care) </t>
    </r>
    <r>
      <rPr>
        <sz val="8"/>
        <color rgb="FFFF0000"/>
        <rFont val="Arial"/>
        <family val="2"/>
      </rPr>
      <t>(in-scope for the NHRA)</t>
    </r>
  </si>
  <si>
    <r>
      <t>Admitted subacute</t>
    </r>
    <r>
      <rPr>
        <sz val="8"/>
        <color rgb="FFFF0000"/>
        <rFont val="Arial"/>
        <family val="2"/>
      </rPr>
      <t xml:space="preserve"> and non-acute</t>
    </r>
    <r>
      <rPr>
        <sz val="8"/>
        <rFont val="Arial"/>
        <family val="2"/>
      </rPr>
      <t xml:space="preserve"> care
(excluding mental health care)</t>
    </r>
    <r>
      <rPr>
        <sz val="8"/>
        <color rgb="FFFF0000"/>
        <rFont val="Arial"/>
        <family val="2"/>
      </rPr>
      <t xml:space="preserve"> (in-scope for the NHRA)</t>
    </r>
  </si>
  <si>
    <r>
      <t xml:space="preserve">Other admitted care 
(excluding mental health care) </t>
    </r>
    <r>
      <rPr>
        <sz val="8"/>
        <color rgb="FFFF0000"/>
        <rFont val="Arial"/>
        <family val="2"/>
      </rPr>
      <t>(in-scope for the NHRA)</t>
    </r>
  </si>
  <si>
    <r>
      <t xml:space="preserve">Admitted mental health care </t>
    </r>
    <r>
      <rPr>
        <sz val="8"/>
        <color rgb="FFFF0000"/>
        <rFont val="Arial"/>
        <family val="2"/>
      </rPr>
      <t>(in-scope for the NHRA)</t>
    </r>
  </si>
  <si>
    <r>
      <t xml:space="preserve">Emergency care services </t>
    </r>
    <r>
      <rPr>
        <sz val="8"/>
        <color rgb="FFFF0000"/>
        <rFont val="Arial"/>
        <family val="2"/>
      </rPr>
      <t>(in-scope for the NHRA)</t>
    </r>
  </si>
  <si>
    <r>
      <t>Non-admitted care</t>
    </r>
    <r>
      <rPr>
        <sz val="8"/>
        <color rgb="FFFF0000"/>
        <rFont val="Arial"/>
        <family val="2"/>
      </rPr>
      <t xml:space="preserve"> (excluding emergency care)</t>
    </r>
    <r>
      <rPr>
        <sz val="8"/>
        <color theme="1"/>
        <rFont val="Arial"/>
        <family val="2"/>
      </rPr>
      <t xml:space="preserve"> (in-scope for the NHRA)</t>
    </r>
  </si>
  <si>
    <r>
      <t xml:space="preserve">Non-admitted care </t>
    </r>
    <r>
      <rPr>
        <sz val="8"/>
        <color rgb="FFFF0000"/>
        <rFont val="Arial"/>
        <family val="2"/>
      </rPr>
      <t>(excluding emergency care)</t>
    </r>
    <r>
      <rPr>
        <sz val="8"/>
        <color theme="1"/>
        <rFont val="Arial"/>
        <family val="2"/>
      </rPr>
      <t xml:space="preserve"> (out-of-scope for the NHRA)</t>
    </r>
  </si>
  <si>
    <t xml:space="preserve">Calculated by dividing the number of on-job hours plus hours of paid leave divided by the number of ordinary time hours normally paid for a full-time staff member under the relevant award or agreement for the staff member. The average is to be calculated from pay period figures. The length of the pay period is assumed to be a fortnight. If under the relevant award of agreement a full-time employee is paid for an 80 (ordinary time) hour fortnight, the full-time equivalent for a part-time employee who works 64 hours is 0.8. If a full-time employee under the same award is paid for a 100 hours for that fortnight (20 hours overtime), then the full-time equivalent is 100 divided by 80 = 1.25.
• Contract staff employed through an agency are included where the contract is for the supply of labour rather than of products;
• Data should be disaggregated by the following 10 staffing categories and a total provided;
• Show to at least one decimal place; 
• FTE staff at the end of the financial year should be provided if average FTE staff numbers are not available;
• FTE data should be consistent with data on salaries and wages by staffing category. If the full-time equivalent for contract staff is not collected then salaries for those contract staff should be included in other recurrent expenditure data items (item 44a 'Not elsewhere recorded').
• Where staff provide services to more than one establishment, full-time equivalent staff members should be apportioned between all establishments to which services are provided on the basis of hours paid for in each (salary costs should be apportioned on the same basis).
</t>
  </si>
  <si>
    <t>Admitted mental health care (in-scope for the NHRA)</t>
  </si>
  <si>
    <t>Emergency care services (in-scope for the NHRA)</t>
  </si>
  <si>
    <t>Report status at the end of the financial year</t>
  </si>
  <si>
    <t xml:space="preserve">Use NHHD/METeOR definition.
(right justify, zero fill)
The number of beds available to provide overnight accommodation for patients (other than neonatal cots (non-special-care) and beds occupied by hospital-in-the-home patients), averaged over the counting period.
Average available beds for overnight-stay patients is to be calculated from monthly figures.
The number of beds at the end of the financial year should be provided if average available beds are not available.
</t>
  </si>
  <si>
    <t xml:space="preserve">Use NHHD/METeOR definition.
(right justify, zero fill)
The number of beds, chairs or trolleys available to provide accommodation for same-day patients, averaged over the counting period.
Average available beds for same-day patients is to be calculated from monthly figures.
The number of beds at the end of the financial year should be provided if average available beds are not available.
</t>
  </si>
  <si>
    <t>Establishment Type
METeOR: 684439</t>
  </si>
  <si>
    <t>IHPA funding designation
METeOR: 684457</t>
  </si>
  <si>
    <t>Use NHHD/METeOR definition, described under 'Guide for use' on webpage -&gt; http://meteor.aihw.gov.au/content/index.phtml/itemId/706378
Round to nearest dollar. Right justify, zero fill.</t>
  </si>
  <si>
    <t>Use NHHD/METeOR definition, described under 'Guide for use' on webpage -&gt; http://meteor.aihw.gov.au/content/index.phtml/itemId/706373
Round to nearest dollar. Right justify, zero fill.</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</si>
  <si>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t>
    </r>
    <r>
      <rPr>
        <b/>
        <sz val="10"/>
        <rFont val="Arial"/>
        <family val="2"/>
      </rPr>
      <t xml:space="preserve"> http://meteor.aihw.gov.au/content/index.phtml/itemId/706340
Changes compared to year 2018-19</t>
    </r>
    <r>
      <rPr>
        <i/>
        <sz val="10"/>
        <rFont val="Arial"/>
        <family val="2"/>
      </rPr>
      <t xml:space="preserve">
1. Minor changes to Guide for use for Recurrent expenditure on contracted care by NHRA product stream, which is removing the clause ‘including expenditure associated with maintenance (non-acute) care’ for Code 3 Other admitted care (excluding mental health care) (in-scope for the NHRA). The expenditure associated with maintenance (non-acute) care should be reported under ‘code 2 - Admitted subacute and non-acute care (excluding mental health care) (in-scope for the NHRA)’ if it’s in-scope and admitted. 
2. Minor changes to Guide for use for Total recurrent expenditure by NHRA product stream, which is removing the clause ‘including expenditure associated with maintenance (non-acute) care’ for Code 3 Other admitted care (excluding mental health care) (in-scope for the NHRA). The expenditure associated with maintenance (non-acute) care should be reported under ‘code 2 - Admitted subacute and non-acute care (excluding mental health care) (in-scope for the NHRA)’ if it’s in-scope and admitted. 
3. Some new additions and removals updated to the list of LHN codes.
</t>
    </r>
  </si>
  <si>
    <t>National Public Hospital Establishments Database - Establishment level - Data Request Specifications for 2019–20.  See the 
LHN/PHE NMDS specifications http://meteor.aihw.gov.au/content/index.phtml/itemId/706340</t>
  </si>
  <si>
    <t>Local Hospital Network identifier
METeOR ID: 727024</t>
  </si>
  <si>
    <t xml:space="preserve">To be completed only for 'Campuses' blank otherwise. 
Establishment Identifier of hospital or Local Hospital Network Identifier of network that this campus's financial data has been included in.
Reported value should be left justified and characters not used leave blank.
</t>
  </si>
  <si>
    <t>Recurrent expenditure on contracted care by NHRA product stream
METeOR: 706373 &amp; 684914</t>
  </si>
  <si>
    <t>Total recurrent expenditure by NHRA product stream
METeOR: 706378 &amp; 608186</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</si>
  <si>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</si>
  <si>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r>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t>
    </r>
    <r>
      <rPr>
        <i/>
        <u/>
        <sz val="10"/>
        <rFont val="Arial"/>
        <family val="2"/>
      </rPr>
      <t xml:space="preserve">http://meteor.aihw.gov.au/content/index.phtml/itemId/727024
</t>
    </r>
  </si>
  <si>
    <t xml:space="preserve">An indicator of whether the record contains data for a hospital or a campus, as represented by a one-digit numeric code:
1 = Hospital (if the record is to be counted as a hospital and contains financial data.)
2 = Campus (if the record is to be counted as a hospital and contains no financial data as its related financial data are included in its main hospital or network/parent record.)
Please note that Collection 1 only includes data reported at Establishment level as set out under the PHE NMDS. Data occurred at Local Hospital Network level should be included in Collection 2 as set out under the LHN NBEDS in a separate file.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</si>
  <si>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</si>
  <si>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</si>
  <si>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</si>
  <si>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</si>
  <si>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</si>
  <si>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</si>
  <si>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</si>
  <si>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</si>
  <si>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
Include salary and wage payments for all employees of the establishment (including contract staff employed by an agency, provided staffing data is also available).
Also include all payments to staff on leave (recreation, sick and long-service) and worker's compensation payments.
Where staff provide services to more than one hospital (for Public hospitals establishments NMDS) or service unit (for Mental health establishments NMDS), their salaries should be apportioned between all hospitals to whom services are provided on the basis of hours worked in each hospital.
Salary payments for contract staff employed through an agency should be included under salaries for the appropriate staff category provided they are included in full-time equivalent staffing. If they are not, salary payments should be shown separately.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</si>
  <si>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</si>
  <si>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</si>
  <si>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</si>
  <si>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</si>
  <si>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</si>
  <si>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</si>
  <si>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</si>
  <si>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</si>
  <si>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</si>
  <si>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</si>
  <si>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</si>
  <si>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</si>
  <si>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The expenditure incurred by establishments on all food and beverages but not including kitchen expenses such as utensils, cleaning materials, cutlery and crockery.
Round to nearest dollar. Right justify, zero fill.
</t>
  </si>
  <si>
    <t xml:space="preserve">The sum of Total salary and wage payments and Total non-salary expenditure.
Round to nearest dollar. Right justify, zero fill.
</t>
  </si>
  <si>
    <t xml:space="preserve">Admitted acute care
(excluding mental health care) (in-scope for the NHRA)
</t>
  </si>
  <si>
    <t xml:space="preserve">Admitted subacute and non-acute care
(excluding mental health care) (in-scope for the NHRA)
</t>
  </si>
  <si>
    <t xml:space="preserve">Other admitted care 
(excluding mental health care) (in-scope for the NHRA)
</t>
  </si>
  <si>
    <t xml:space="preserve">Admitted mental health care (in-scope for the NHRA)
</t>
  </si>
  <si>
    <t xml:space="preserve">Emergency care services (in-scope for the NHRA)
</t>
  </si>
  <si>
    <t xml:space="preserve">Non-admitted care (excluding emergency care) (in-scope for the NHRA)
</t>
  </si>
  <si>
    <t xml:space="preserve">Use NHHD/METeOR definition, described under 'Guide for use' on webpage -&gt; http://meteor.aihw.gov.au/content/index.phtml/itemId/706373
Round to nearest dollar. Right justify, zero fill.
</t>
  </si>
  <si>
    <t xml:space="preserve">Admitted acute care (excluding mental health care) (out-of-scope for the NHRA)
</t>
  </si>
  <si>
    <t xml:space="preserve">Admitted subacute and non-acute care (excluding mental health care) (out-of-scope for the NHRA)
</t>
  </si>
  <si>
    <t xml:space="preserve">Other admitted care (excluding mental health care) (out-of-scope for the NHRA)
</t>
  </si>
  <si>
    <t xml:space="preserve">Non-admitted care (excluding emergency care) (out-of-scope for the NHRA)
</t>
  </si>
  <si>
    <t xml:space="preserve">Use NHHD/METeOR definition, described under 'Guide for use' on webpage -&gt; http://meteor.aihw.gov.au/content/index.phtml/itemId/706378
Round to nearest dollar. Right justify, zero fill.
</t>
  </si>
  <si>
    <t xml:space="preserve">Admitted mental health care (out-of-scope for the NHRA)
</t>
  </si>
  <si>
    <t xml:space="preserve">Emergency care services (out-of-scope for the NHRA)
</t>
  </si>
  <si>
    <t xml:space="preserve">Use NHHD/METeOR definition, described under 'Guide for use' on webpage -&gt; http://meteor.aihw.gov.au/content/index.phtml/itemId/643082
Round to nearest dollar. Right justify, zero fill.
</t>
  </si>
  <si>
    <t xml:space="preserve">National Health Funding Pool - Commonwealth government component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</si>
  <si>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</si>
  <si>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</si>
  <si>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</si>
  <si>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Specialist paediatric unit
METeOR 620033
</t>
  </si>
  <si>
    <t xml:space="preserve">Psychiatric unit/ward
METeOR: 620003
</t>
  </si>
  <si>
    <t xml:space="preserve">Intensive care unit (level III)  
METeOR: 619894
</t>
  </si>
  <si>
    <t xml:space="preserve">Hospice care unit   
METeOR: 619860
</t>
  </si>
  <si>
    <t xml:space="preserve">Nursing home care unit   
METeOR: 619959
</t>
  </si>
  <si>
    <t xml:space="preserve">Geriatric assessment unit   
METeOR: 619809
</t>
  </si>
  <si>
    <t xml:space="preserve">Domiciliary care service
METeOR: 619790
</t>
  </si>
  <si>
    <t xml:space="preserve">Alcohol and drug unit  
METeOR: 619655
</t>
  </si>
  <si>
    <t xml:space="preserve">Acute spinal cord injury unit  
METeOR: 619640
</t>
  </si>
  <si>
    <t xml:space="preserve">Coronary care unit
METeOR: 619758
</t>
  </si>
  <si>
    <t xml:space="preserve">Cardiac surgery unit  
METeOR: 619713
</t>
  </si>
  <si>
    <t xml:space="preserve">Acute renal dialysis unit
METeOR: 619627
</t>
  </si>
  <si>
    <t xml:space="preserve">Maintenance renal dialysis unit 
METeOR: 619920
</t>
  </si>
  <si>
    <t xml:space="preserve">Burns Unit (level III) 
METeOR: 619702
</t>
  </si>
  <si>
    <t xml:space="preserve">Oncology unit   
METeOR: 619990
</t>
  </si>
  <si>
    <t xml:space="preserve">Major plastic/ reconstructive surgery unit 
METeOR: 619941
</t>
  </si>
  <si>
    <t xml:space="preserve">Neonatal intensive care unit (level III)  
METeOR: 619947
</t>
  </si>
  <si>
    <t xml:space="preserve">In-vitro fertilisation unit 
METeOR: 619877
</t>
  </si>
  <si>
    <t xml:space="preserve">Comprehensive epilepsy centre 
METeOR: 619743
</t>
  </si>
  <si>
    <t xml:space="preserve">Bone marrow transplantation unit    
METeOR: 619693
</t>
  </si>
  <si>
    <t xml:space="preserve">Renal transplantation unit     
METeOR: 620019
</t>
  </si>
  <si>
    <t xml:space="preserve">Liver transplantation unit  
METeOR: 619914
</t>
  </si>
  <si>
    <t xml:space="preserve">Pancreas transplantation unit 
METeOR: 619997
</t>
  </si>
  <si>
    <t xml:space="preserve">Clinical genetics unit
METeOR: 619723
</t>
  </si>
  <si>
    <t xml:space="preserve">Sleep centre   
METeOR: 620026
</t>
  </si>
  <si>
    <t xml:space="preserve">Neurosurgical unit 
METeOR: 619953
</t>
  </si>
  <si>
    <t xml:space="preserve">Infectious diseases unit  
METeOR: 619888
</t>
  </si>
  <si>
    <t xml:space="preserve">AIDS unit     
METeOR: 619614
</t>
  </si>
  <si>
    <t xml:space="preserve">Diabetes unit   
METeOR: 619769
</t>
  </si>
  <si>
    <t xml:space="preserve">Rehabilitation unit     
METeOR: 620010
</t>
  </si>
  <si>
    <t xml:space="preserve">Use NHHD/METeOR definition.
An indicator that teaching, associated with a university, is a major program activity of the establishment, as represented by a code.
1=Yes, 2=No 
</t>
  </si>
  <si>
    <t xml:space="preserve">Quality accreditation/certification standard
(not part of NMDS)
</t>
  </si>
  <si>
    <t xml:space="preserve">International Organisation for Standardisation ISO 9000 quality family 
METeOR: 302377
</t>
  </si>
  <si>
    <t xml:space="preserve">Australian Council on Healthcare Standards EQuIP 
METeOR: 302372
</t>
  </si>
  <si>
    <t xml:space="preserve">An indicator of whether the establishment holds any other accreditation not listed above. 
1=Yes, 2=No, 9=Unknown. 
</t>
  </si>
  <si>
    <t xml:space="preserve">National Safety and Quality Health Service Standards (NSQHS)
</t>
  </si>
  <si>
    <t xml:space="preserve">Other quality accreditation/certification standard
</t>
  </si>
  <si>
    <r>
      <t xml:space="preserve">The number of available beds in designated psychiatric units and wards.
An available bed is a bed which is immediately available to be used by an admitted patient or resident if required (includes both occupied and unoccupied beds).
Average available beds is to be calculated from monthly figures.
The number of beds at the end of the financial year should be provided if average available beds are not available.
(right justify, zero fill)
</t>
    </r>
    <r>
      <rPr>
        <i/>
        <sz val="10"/>
        <color theme="1"/>
        <rFont val="Arial"/>
        <family val="2"/>
      </rPr>
      <t xml:space="preserve">Optionally reported .
</t>
    </r>
  </si>
  <si>
    <t xml:space="preserve">Use NHDD/METeOR definition. 
Format AN.N.N (left justify, blank fill)
Note: the NHDD definition includes establishment types that are not within the scope of this NMDS. The following values are applicable.
R1.1 Public acute care hospital 
R1.2 Private acute care hospital 
R1.3.1 Veterans Affairs hospital 
R1.3.2 Defence force hospital 
R1.3.3 Other Commonwealth hospital 
R2.1 Public psychiatric hospital 
R2.2 Private psychiatric hospital 
R3.3 Government nursing home for the aged
R4.1 Public alcohol and drug treatment centre 
R4.2 Private alcohol and drug treatment centre 
R6.1 Public hospice 
R6.2 Private hospice 
N7.1 Public day centre/hospital 
N7.2 Public freestanding day surgery centre 
N7.3 Private day centre/hospital 
N7.4 Private freestanding day surgery centre 
</t>
  </si>
  <si>
    <t xml:space="preserve">Use NHHD/METeOR definition.
1 = Activity based funded, meaning that the hospital has been designated by the Independent Hospital Pricing Authority as an Activity based funded (ABF) hospital.
2 = Block funded, meaning that the hospital has been designated by the Independent Hospital Pricing Authority as a block funded hospital. 
8 = Not designated, meaning that the hospital is not designated by Independent Hospital Pricing Authority as receiving funding.
The designation given by the IHPA may not reflect the full extent of the funding received by the hospital. For example, in some circumstances a hospital may receive both activity based funding and block funding. It is the designation that is intended to be collected.
The IHPA lists those hospitals designated to be block funded hospitals on its website (IHPA 2016).
</t>
  </si>
  <si>
    <t xml:space="preserve">Geographical location of the establishment.
Concatenation of:
N(1): Australian state/territory identifier:
         1 - New South Wales
         2 - Victoria
         3 - Queensland
         4 - South Australia
         5 - Western Australia
         6 - Tasmania
         7 - Northern Territory
         8 - Australian Capital Territory
         9 - other territories, ((Cocos, Keeling) Islands, Christmas Island and 
              Jervis Bay Territory
         blank - unknown.
digit 2 &amp; 3 - SA4 code N(2)
digit 4 &amp; 5 - SA3 code N(2)
digit 6 - 9 - SA2 code N(4)
</t>
  </si>
  <si>
    <t xml:space="preserve">Medicare Provider number
</t>
  </si>
  <si>
    <t xml:space="preserve">Address—road number 1
(Start Range)
METeOR: 429586
</t>
  </si>
  <si>
    <t xml:space="preserve">Address—road name
METeOR: 429747
</t>
  </si>
  <si>
    <t xml:space="preserve">Address—suburb/town/locality name
METeOR: 429889
</t>
  </si>
  <si>
    <t xml:space="preserve">An indicator of whether the establishment reported should be included in the count of hospitals for the jurisdiction, as represented by a code.
1=yes, include the establishment in the count of number of hospitals
0=no, include data reported for the establishment in the reporting but exclude this establishment from count of hospitals for the jurisdiction.
For example, in the case of one establishment closed down and another new establishment opened in the reference year, data for both establishments would be included to report complete data on staffing and financial information for the whole reference year, however, only the new establishment would be included in the count of hospitals. Hence, the hospital count flag would be 1 for the new establishment and 0 for the old establishment.
For validation purpose, total number of hospitals in a jurisdiction would equal to the summation of this hospital count flag column (i.e. if x records have hospital count flag 1 and y records have hospital count flag 0, then the total number of hospitals would just be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</si>
</sst>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sz val="10"/>
      <name val="Calibri"/>
      <family val="2"/>
      <scheme val="minor"/>
    </font>
    <font>
      <sz val="8"/>
      <name val="Arial"/>
      <family val="2"/>
    </font>
    <font>
      <sz val="8"/>
      <color theme="1"/>
      <name val="Arial"/>
      <family val="2"/>
    </font>
    <font>
      <sz val="7"/>
      <color theme="1"/>
      <name val="Arial"/>
      <family val="2"/>
    </font>
    <font>
      <b/>
      <sz val="12"/>
      <color theme="1"/>
      <name val="Arial"/>
      <family val="2"/>
    </font>
    <font>
      <i/>
      <sz val="10"/>
      <color theme="1"/>
      <name val="Arial"/>
      <family val="2"/>
    </font>
    <font>
      <b/>
      <i/>
      <sz val="10"/>
      <color theme="1"/>
      <name val="Arial"/>
      <family val="2"/>
    </font>
    <font>
      <u/>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FF0000"/>
      <name val="Arial"/>
      <family val="2"/>
    </font>
    <font>
      <sz val="10"/>
      <name val="Arial"/>
      <family val="2"/>
    </font>
    <font>
      <i/>
      <sz val="10"/>
      <name val="Arial"/>
      <family val="2"/>
    </font>
    <font>
      <i/>
      <u/>
      <sz val="10"/>
      <name val="Arial"/>
      <family val="2"/>
    </font>
    <font>
      <b/>
      <i/>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0" fontId="6" fillId="0" borderId="0"/>
    <xf numFmtId="0" fontId="5" fillId="0" borderId="0"/>
    <xf numFmtId="0" fontId="8" fillId="0" borderId="0"/>
    <xf numFmtId="0" fontId="5" fillId="0" borderId="0"/>
    <xf numFmtId="0" fontId="8" fillId="0" borderId="0"/>
    <xf numFmtId="0" fontId="19" fillId="0" borderId="0" applyNumberFormat="0" applyFill="0" applyBorder="0" applyAlignment="0" applyProtection="0"/>
    <xf numFmtId="0" fontId="20" fillId="0" borderId="14" applyNumberFormat="0" applyFill="0" applyAlignment="0" applyProtection="0"/>
    <xf numFmtId="0" fontId="21" fillId="0" borderId="15" applyNumberFormat="0" applyFill="0" applyAlignment="0" applyProtection="0"/>
    <xf numFmtId="0" fontId="22" fillId="0" borderId="16"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17" applyNumberFormat="0" applyAlignment="0" applyProtection="0"/>
    <xf numFmtId="0" fontId="27" fillId="6" borderId="18" applyNumberFormat="0" applyAlignment="0" applyProtection="0"/>
    <xf numFmtId="0" fontId="28" fillId="6" borderId="17" applyNumberFormat="0" applyAlignment="0" applyProtection="0"/>
    <xf numFmtId="0" fontId="29" fillId="0" borderId="19" applyNumberFormat="0" applyFill="0" applyAlignment="0" applyProtection="0"/>
    <xf numFmtId="0" fontId="30" fillId="7" borderId="20"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4" fillId="32" borderId="0" applyNumberFormat="0" applyBorder="0" applyAlignment="0" applyProtection="0"/>
    <xf numFmtId="0" fontId="4" fillId="0" borderId="0"/>
    <xf numFmtId="0" fontId="4" fillId="8" borderId="21" applyNumberFormat="0" applyFont="0" applyAlignment="0" applyProtection="0"/>
    <xf numFmtId="0" fontId="3"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 fillId="0" borderId="0"/>
    <xf numFmtId="0" fontId="2" fillId="0" borderId="0"/>
    <xf numFmtId="0" fontId="2" fillId="0" borderId="0"/>
    <xf numFmtId="0" fontId="2" fillId="0" borderId="0"/>
    <xf numFmtId="0" fontId="2" fillId="0" borderId="0"/>
    <xf numFmtId="0" fontId="2" fillId="8" borderId="21" applyNumberFormat="0" applyFont="0" applyAlignment="0" applyProtection="0"/>
    <xf numFmtId="0" fontId="35" fillId="0" borderId="0"/>
    <xf numFmtId="0" fontId="8" fillId="0" borderId="0"/>
    <xf numFmtId="0" fontId="8" fillId="0" borderId="0"/>
    <xf numFmtId="0" fontId="2"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7" fillId="0" borderId="0"/>
    <xf numFmtId="0" fontId="1" fillId="0" borderId="0"/>
    <xf numFmtId="0" fontId="1" fillId="0" borderId="0"/>
    <xf numFmtId="0" fontId="1" fillId="0" borderId="0"/>
    <xf numFmtId="0" fontId="19" fillId="0" borderId="0" applyNumberFormat="0" applyFill="0" applyBorder="0" applyAlignment="0" applyProtection="0"/>
    <xf numFmtId="0" fontId="1" fillId="0" borderId="0"/>
    <xf numFmtId="0" fontId="1" fillId="8" borderId="21"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1" applyNumberFormat="0" applyFont="0" applyAlignment="0" applyProtection="0"/>
    <xf numFmtId="0" fontId="8" fillId="0" borderId="0"/>
    <xf numFmtId="0" fontId="1" fillId="0" borderId="0"/>
  </cellStyleXfs>
  <cellXfs count="99">
    <xf numFmtId="0" fontId="0" fillId="0" borderId="0" xfId="0"/>
    <xf numFmtId="0" fontId="0" fillId="0" borderId="0" xfId="0" applyFill="1" applyAlignment="1">
      <alignment vertical="center"/>
    </xf>
    <xf numFmtId="0" fontId="7" fillId="0" borderId="0" xfId="0" applyFont="1" applyFill="1" applyBorder="1" applyAlignment="1">
      <alignment horizontal="left" vertical="center"/>
    </xf>
    <xf numFmtId="0" fontId="0" fillId="0" borderId="0" xfId="0" applyFill="1"/>
    <xf numFmtId="0" fontId="0" fillId="0" borderId="0" xfId="0" applyFill="1" applyAlignment="1">
      <alignment horizontal="center"/>
    </xf>
    <xf numFmtId="0" fontId="8" fillId="0" borderId="10" xfId="0" quotePrefix="1" applyFont="1" applyFill="1" applyBorder="1" applyAlignment="1">
      <alignment horizontal="right" vertical="top" wrapText="1"/>
    </xf>
    <xf numFmtId="0" fontId="8" fillId="0" borderId="12" xfId="0" quotePrefix="1" applyFont="1" applyFill="1" applyBorder="1" applyAlignment="1">
      <alignment horizontal="right" vertical="top" wrapText="1"/>
    </xf>
    <xf numFmtId="0" fontId="7" fillId="0" borderId="0" xfId="0" applyFont="1" applyFill="1" applyBorder="1" applyAlignment="1">
      <alignment horizontal="left" vertical="top"/>
    </xf>
    <xf numFmtId="0" fontId="11" fillId="0" borderId="0" xfId="0" applyFont="1" applyFill="1"/>
    <xf numFmtId="0" fontId="11" fillId="0" borderId="7" xfId="0" applyFont="1" applyFill="1" applyBorder="1"/>
    <xf numFmtId="0" fontId="11" fillId="0" borderId="8" xfId="0" applyFont="1" applyFill="1" applyBorder="1"/>
    <xf numFmtId="0" fontId="11" fillId="0" borderId="9" xfId="0" applyFont="1" applyFill="1" applyBorder="1"/>
    <xf numFmtId="0" fontId="12" fillId="0" borderId="0" xfId="0" applyFont="1" applyFill="1" applyAlignment="1">
      <alignment wrapText="1"/>
    </xf>
    <xf numFmtId="0" fontId="13" fillId="0" borderId="12" xfId="1" applyFont="1" applyFill="1" applyBorder="1" applyAlignment="1">
      <alignment wrapText="1"/>
    </xf>
    <xf numFmtId="0" fontId="13" fillId="0" borderId="2" xfId="1" applyFont="1" applyFill="1" applyBorder="1" applyAlignment="1">
      <alignment wrapText="1"/>
    </xf>
    <xf numFmtId="0" fontId="13" fillId="0" borderId="13" xfId="1" applyFont="1" applyFill="1" applyBorder="1" applyAlignment="1">
      <alignment wrapText="1"/>
    </xf>
    <xf numFmtId="0" fontId="13" fillId="0" borderId="4" xfId="1" applyFont="1" applyFill="1" applyBorder="1" applyAlignment="1">
      <alignment wrapText="1"/>
    </xf>
    <xf numFmtId="0" fontId="14" fillId="0" borderId="5" xfId="1" applyFont="1" applyFill="1" applyBorder="1" applyAlignment="1">
      <alignment wrapText="1"/>
    </xf>
    <xf numFmtId="0" fontId="13" fillId="0" borderId="5" xfId="1" applyFont="1" applyFill="1" applyBorder="1" applyAlignment="1">
      <alignment wrapText="1"/>
    </xf>
    <xf numFmtId="0" fontId="13" fillId="0" borderId="6" xfId="1" applyFont="1" applyFill="1" applyBorder="1" applyAlignment="1">
      <alignment wrapText="1"/>
    </xf>
    <xf numFmtId="0" fontId="0" fillId="0" borderId="0" xfId="0" applyFill="1" applyAlignment="1">
      <alignment vertical="top"/>
    </xf>
    <xf numFmtId="0" fontId="12" fillId="0" borderId="0" xfId="0" applyFont="1" applyFill="1" applyAlignment="1">
      <alignment vertical="top"/>
    </xf>
    <xf numFmtId="0" fontId="9" fillId="0" borderId="1" xfId="0" applyFont="1" applyFill="1" applyBorder="1" applyAlignment="1">
      <alignment vertical="top" wrapText="1"/>
    </xf>
    <xf numFmtId="0" fontId="9" fillId="0" borderId="3"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2" xfId="0" applyFont="1" applyFill="1" applyBorder="1" applyAlignment="1">
      <alignment vertical="top"/>
    </xf>
    <xf numFmtId="0" fontId="9" fillId="0" borderId="2" xfId="0" applyFont="1" applyFill="1" applyBorder="1" applyAlignment="1">
      <alignment horizontal="center" vertical="top"/>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justify"/>
    </xf>
    <xf numFmtId="0" fontId="9" fillId="0" borderId="1" xfId="0" quotePrefix="1"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3" xfId="0" applyFont="1" applyFill="1" applyBorder="1" applyAlignment="1">
      <alignment horizontal="center" vertical="top" wrapText="1"/>
    </xf>
    <xf numFmtId="0" fontId="9" fillId="0" borderId="3" xfId="0" applyFont="1" applyFill="1" applyBorder="1" applyAlignment="1">
      <alignment vertical="top" wrapText="1"/>
    </xf>
    <xf numFmtId="0" fontId="9" fillId="0" borderId="1" xfId="0" applyFont="1" applyFill="1" applyBorder="1" applyAlignment="1">
      <alignment horizontal="left" vertical="top"/>
    </xf>
    <xf numFmtId="0" fontId="9" fillId="0" borderId="0" xfId="0" applyFont="1" applyFill="1" applyAlignment="1">
      <alignment horizontal="center" vertical="top"/>
    </xf>
    <xf numFmtId="0" fontId="9" fillId="0" borderId="0" xfId="0" applyFont="1" applyFill="1" applyAlignment="1">
      <alignment vertical="top"/>
    </xf>
    <xf numFmtId="0" fontId="12" fillId="0" borderId="1" xfId="0" applyFont="1" applyFill="1" applyBorder="1" applyAlignment="1">
      <alignment wrapText="1"/>
    </xf>
    <xf numFmtId="0" fontId="12" fillId="0" borderId="5" xfId="85" applyFont="1" applyFill="1" applyBorder="1" applyAlignment="1">
      <alignment horizontal="left" wrapText="1"/>
    </xf>
    <xf numFmtId="0" fontId="12" fillId="0" borderId="4" xfId="85" applyFont="1" applyFill="1" applyBorder="1" applyAlignment="1">
      <alignment horizontal="left" wrapText="1"/>
    </xf>
    <xf numFmtId="0" fontId="13" fillId="0" borderId="6" xfId="85" applyFont="1" applyFill="1" applyBorder="1" applyAlignment="1">
      <alignment horizontal="left" wrapText="1"/>
    </xf>
    <xf numFmtId="0" fontId="36" fillId="0" borderId="5" xfId="85" applyFont="1" applyFill="1" applyBorder="1" applyAlignment="1">
      <alignment horizontal="left" wrapText="1"/>
    </xf>
    <xf numFmtId="0" fontId="13" fillId="0" borderId="5" xfId="85" applyFont="1" applyFill="1" applyBorder="1" applyAlignment="1">
      <alignment horizontal="left" wrapText="1"/>
    </xf>
    <xf numFmtId="0" fontId="9" fillId="0" borderId="0" xfId="0" applyFont="1" applyFill="1"/>
    <xf numFmtId="1" fontId="9" fillId="0" borderId="0" xfId="0" applyNumberFormat="1" applyFont="1" applyFill="1"/>
    <xf numFmtId="0" fontId="9" fillId="0" borderId="0" xfId="67" applyFont="1" applyFill="1" applyBorder="1" applyAlignment="1">
      <alignment horizontal="center"/>
    </xf>
    <xf numFmtId="0" fontId="9" fillId="0" borderId="0" xfId="0" applyFont="1" applyFill="1" applyBorder="1"/>
    <xf numFmtId="0" fontId="9" fillId="0" borderId="2" xfId="0" applyNumberFormat="1" applyFont="1" applyFill="1" applyBorder="1" applyAlignment="1">
      <alignment vertical="top"/>
    </xf>
    <xf numFmtId="1" fontId="9" fillId="0" borderId="0" xfId="0" applyNumberFormat="1" applyFont="1" applyFill="1" applyAlignment="1">
      <alignment vertical="top"/>
    </xf>
    <xf numFmtId="0" fontId="9" fillId="0" borderId="0" xfId="67" applyFont="1" applyFill="1" applyBorder="1" applyAlignment="1">
      <alignment horizontal="center" vertical="top"/>
    </xf>
    <xf numFmtId="0" fontId="10" fillId="0" borderId="0" xfId="0" applyFont="1" applyFill="1"/>
    <xf numFmtId="0" fontId="9" fillId="0" borderId="0" xfId="0" applyFont="1" applyFill="1" applyAlignment="1">
      <alignment wrapText="1"/>
    </xf>
    <xf numFmtId="0" fontId="9" fillId="0" borderId="0" xfId="0" applyFont="1" applyFill="1" applyAlignment="1">
      <alignment vertical="top" wrapText="1"/>
    </xf>
    <xf numFmtId="0" fontId="16" fillId="0" borderId="0" xfId="0" applyFont="1" applyFill="1" applyAlignment="1">
      <alignment vertical="top"/>
    </xf>
    <xf numFmtId="0" fontId="9" fillId="0" borderId="0" xfId="0" applyFont="1" applyFill="1" applyAlignment="1">
      <alignment vertical="center"/>
    </xf>
    <xf numFmtId="0" fontId="9" fillId="0" borderId="0" xfId="0" applyFont="1" applyFill="1" applyBorder="1" applyAlignment="1">
      <alignment vertical="top"/>
    </xf>
    <xf numFmtId="0" fontId="16" fillId="0" borderId="0" xfId="0" applyFont="1" applyFill="1" applyBorder="1" applyAlignment="1">
      <alignment vertical="center"/>
    </xf>
    <xf numFmtId="0" fontId="9" fillId="0" borderId="0" xfId="0" applyNumberFormat="1" applyFont="1" applyFill="1" applyAlignment="1">
      <alignment vertical="top"/>
    </xf>
    <xf numFmtId="0" fontId="8" fillId="0" borderId="1" xfId="0" quotePrefix="1"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10" fillId="0" borderId="12" xfId="0" applyFont="1" applyFill="1" applyBorder="1" applyAlignment="1">
      <alignment horizontal="left" vertical="top"/>
    </xf>
    <xf numFmtId="0" fontId="9" fillId="0" borderId="13" xfId="0" applyFont="1" applyFill="1" applyBorder="1" applyAlignment="1">
      <alignment vertical="top" wrapText="1"/>
    </xf>
    <xf numFmtId="0" fontId="16" fillId="0" borderId="6" xfId="0" applyFont="1" applyFill="1" applyBorder="1" applyAlignment="1">
      <alignment horizontal="left" vertical="top" wrapText="1"/>
    </xf>
    <xf numFmtId="0" fontId="16" fillId="0" borderId="6" xfId="0" applyFont="1" applyFill="1" applyBorder="1" applyAlignment="1">
      <alignment horizontal="left" vertical="center" wrapText="1"/>
    </xf>
    <xf numFmtId="0" fontId="16" fillId="0" borderId="6" xfId="0" applyFont="1" applyFill="1" applyBorder="1" applyAlignment="1">
      <alignment vertical="center"/>
    </xf>
    <xf numFmtId="0" fontId="15" fillId="0" borderId="4"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38"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7" fillId="0" borderId="4" xfId="0" applyFont="1" applyFill="1" applyBorder="1" applyAlignment="1">
      <alignment vertical="top" wrapText="1"/>
    </xf>
    <xf numFmtId="0" fontId="10" fillId="0" borderId="5" xfId="0" applyFont="1" applyFill="1" applyBorder="1" applyAlignment="1">
      <alignment vertical="top" wrapText="1"/>
    </xf>
    <xf numFmtId="0" fontId="17" fillId="0" borderId="4" xfId="0" applyFont="1" applyFill="1" applyBorder="1" applyAlignment="1">
      <alignment vertical="center" wrapText="1"/>
    </xf>
    <xf numFmtId="0" fontId="10" fillId="0" borderId="5" xfId="0" applyFont="1" applyFill="1" applyBorder="1" applyAlignment="1">
      <alignment vertical="center" wrapText="1"/>
    </xf>
    <xf numFmtId="0" fontId="40" fillId="0" borderId="4" xfId="0" applyFont="1" applyFill="1" applyBorder="1" applyAlignment="1">
      <alignment vertical="center" wrapText="1"/>
    </xf>
    <xf numFmtId="0" fontId="7" fillId="0" borderId="5" xfId="0" applyFont="1" applyFill="1" applyBorder="1" applyAlignment="1">
      <alignmen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9" fillId="0" borderId="5" xfId="0" applyFont="1" applyFill="1" applyBorder="1" applyAlignment="1">
      <alignment vertical="center" wrapText="1"/>
    </xf>
    <xf numFmtId="0" fontId="17" fillId="0" borderId="5"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cellXfs>
  <cellStyles count="113">
    <cellStyle name="20% - Accent1" xfId="23" builtinId="30" customBuiltin="1"/>
    <cellStyle name="20% - Accent1 2" xfId="50"/>
    <cellStyle name="20% - Accent1 2 2" xfId="94"/>
    <cellStyle name="20% - Accent1 3" xfId="73"/>
    <cellStyle name="20% - Accent2" xfId="27" builtinId="34" customBuiltin="1"/>
    <cellStyle name="20% - Accent2 2" xfId="52"/>
    <cellStyle name="20% - Accent2 2 2" xfId="96"/>
    <cellStyle name="20% - Accent2 3" xfId="75"/>
    <cellStyle name="20% - Accent3" xfId="31" builtinId="38" customBuiltin="1"/>
    <cellStyle name="20% - Accent3 2" xfId="54"/>
    <cellStyle name="20% - Accent3 2 2" xfId="98"/>
    <cellStyle name="20% - Accent3 3" xfId="77"/>
    <cellStyle name="20% - Accent4" xfId="35" builtinId="42" customBuiltin="1"/>
    <cellStyle name="20% - Accent4 2" xfId="56"/>
    <cellStyle name="20% - Accent4 2 2" xfId="100"/>
    <cellStyle name="20% - Accent4 3" xfId="79"/>
    <cellStyle name="20% - Accent5" xfId="39" builtinId="46" customBuiltin="1"/>
    <cellStyle name="20% - Accent5 2" xfId="58"/>
    <cellStyle name="20% - Accent5 2 2" xfId="102"/>
    <cellStyle name="20% - Accent5 3" xfId="81"/>
    <cellStyle name="20% - Accent6" xfId="43" builtinId="50" customBuiltin="1"/>
    <cellStyle name="20% - Accent6 2" xfId="60"/>
    <cellStyle name="20% - Accent6 2 2" xfId="104"/>
    <cellStyle name="20% - Accent6 3" xfId="83"/>
    <cellStyle name="40% - Accent1" xfId="24" builtinId="31" customBuiltin="1"/>
    <cellStyle name="40% - Accent1 2" xfId="51"/>
    <cellStyle name="40% - Accent1 2 2" xfId="95"/>
    <cellStyle name="40% - Accent1 3" xfId="74"/>
    <cellStyle name="40% - Accent2" xfId="28" builtinId="35" customBuiltin="1"/>
    <cellStyle name="40% - Accent2 2" xfId="53"/>
    <cellStyle name="40% - Accent2 2 2" xfId="97"/>
    <cellStyle name="40% - Accent2 3" xfId="76"/>
    <cellStyle name="40% - Accent3" xfId="32" builtinId="39" customBuiltin="1"/>
    <cellStyle name="40% - Accent3 2" xfId="55"/>
    <cellStyle name="40% - Accent3 2 2" xfId="99"/>
    <cellStyle name="40% - Accent3 3" xfId="78"/>
    <cellStyle name="40% - Accent4" xfId="36" builtinId="43" customBuiltin="1"/>
    <cellStyle name="40% - Accent4 2" xfId="57"/>
    <cellStyle name="40% - Accent4 2 2" xfId="101"/>
    <cellStyle name="40% - Accent4 3" xfId="80"/>
    <cellStyle name="40% - Accent5" xfId="40" builtinId="47" customBuiltin="1"/>
    <cellStyle name="40% - Accent5 2" xfId="59"/>
    <cellStyle name="40% - Accent5 2 2" xfId="103"/>
    <cellStyle name="40% - Accent5 3" xfId="82"/>
    <cellStyle name="40% - Accent6" xfId="44" builtinId="51" customBuiltin="1"/>
    <cellStyle name="40% - Accent6 2" xfId="61"/>
    <cellStyle name="40% - Accent6 2 2" xfId="105"/>
    <cellStyle name="40% - Accent6 3" xfId="84"/>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10" xfId="85"/>
    <cellStyle name="Normal 2" xfId="1"/>
    <cellStyle name="Normal 2 2" xfId="4"/>
    <cellStyle name="Normal 2 2 2" xfId="65"/>
    <cellStyle name="Normal 2 2 2 2" xfId="108"/>
    <cellStyle name="Normal 2 2 3" xfId="88"/>
    <cellStyle name="Normal 2 3" xfId="63"/>
    <cellStyle name="Normal 2 3 2" xfId="106"/>
    <cellStyle name="Normal 2 4" xfId="86"/>
    <cellStyle name="Normal 3" xfId="3"/>
    <cellStyle name="Normal 3 2" xfId="5"/>
    <cellStyle name="Normal 3 2 2" xfId="70"/>
    <cellStyle name="Normal 3 3" xfId="69"/>
    <cellStyle name="Normal 4" xfId="2"/>
    <cellStyle name="Normal 4 2" xfId="64"/>
    <cellStyle name="Normal 4 2 2" xfId="107"/>
    <cellStyle name="Normal 4 3" xfId="87"/>
    <cellStyle name="Normal 5" xfId="46"/>
    <cellStyle name="Normal 5 2" xfId="66"/>
    <cellStyle name="Normal 5 2 2" xfId="109"/>
    <cellStyle name="Normal 5 3" xfId="90"/>
    <cellStyle name="Normal 6" xfId="48"/>
    <cellStyle name="Normal 6 2" xfId="71"/>
    <cellStyle name="Normal 6 2 2" xfId="112"/>
    <cellStyle name="Normal 6 3" xfId="62"/>
    <cellStyle name="Normal 6 4" xfId="92"/>
    <cellStyle name="Normal 7" xfId="68"/>
    <cellStyle name="Normal 7 2" xfId="111"/>
    <cellStyle name="Normal 8" xfId="49"/>
    <cellStyle name="Normal 8 2" xfId="93"/>
    <cellStyle name="Normal 9" xfId="72"/>
    <cellStyle name="Note 2" xfId="47"/>
    <cellStyle name="Note 2 2" xfId="67"/>
    <cellStyle name="Note 2 2 2" xfId="110"/>
    <cellStyle name="Note 2 3" xfId="91"/>
    <cellStyle name="Output" xfId="15" builtinId="21" customBuiltin="1"/>
    <cellStyle name="Title" xfId="6" builtinId="15" customBuiltin="1"/>
    <cellStyle name="Title 2" xfId="89"/>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285750</xdr:colOff>
      <xdr:row>0</xdr:row>
      <xdr:rowOff>622103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286125" cy="6221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R213"/>
  <sheetViews>
    <sheetView tabSelected="1" showRuler="0" zoomScaleNormal="100" zoomScaleSheetLayoutView="70" zoomScalePageLayoutView="115" workbookViewId="0"/>
  </sheetViews>
  <sheetFormatPr defaultColWidth="9.140625" defaultRowHeight="12.75" x14ac:dyDescent="0.2"/>
  <cols>
    <col min="1" max="1" width="6.140625" style="37" customWidth="1"/>
    <col min="2" max="2" width="19.140625" style="38" customWidth="1"/>
    <col min="3" max="3" width="10.85546875" style="59" customWidth="1"/>
    <col min="4" max="4" width="8.85546875" style="37" customWidth="1"/>
    <col min="5" max="5" width="88.5703125" style="38" customWidth="1"/>
    <col min="6" max="6" width="46.85546875" style="38" customWidth="1"/>
    <col min="7" max="8" width="9.140625" style="38"/>
    <col min="9" max="9" width="9.140625" style="50"/>
    <col min="10" max="10" width="9.140625" style="51"/>
    <col min="11" max="16384" width="9.140625" style="38"/>
  </cols>
  <sheetData>
    <row r="1" spans="1:10" ht="63.95" customHeight="1" x14ac:dyDescent="0.2"/>
    <row r="2" spans="1:10" s="45" customFormat="1" ht="45.95" customHeight="1" x14ac:dyDescent="0.2">
      <c r="A2" s="68" t="s">
        <v>247</v>
      </c>
      <c r="B2" s="69"/>
      <c r="C2" s="69"/>
      <c r="D2" s="69"/>
      <c r="E2" s="70"/>
      <c r="I2" s="46"/>
      <c r="J2" s="47"/>
    </row>
    <row r="3" spans="1:10" s="45" customFormat="1" ht="375" customHeight="1" x14ac:dyDescent="0.2">
      <c r="A3" s="71" t="s">
        <v>246</v>
      </c>
      <c r="B3" s="72"/>
      <c r="C3" s="72"/>
      <c r="D3" s="72"/>
      <c r="E3" s="73"/>
      <c r="F3" s="48"/>
      <c r="I3" s="46"/>
      <c r="J3" s="47"/>
    </row>
    <row r="4" spans="1:10" ht="16.5" customHeight="1" x14ac:dyDescent="0.2">
      <c r="A4" s="63" t="s">
        <v>213</v>
      </c>
      <c r="B4" s="25"/>
      <c r="C4" s="49"/>
      <c r="D4" s="26"/>
      <c r="E4" s="64"/>
    </row>
    <row r="5" spans="1:10" s="45" customFormat="1" ht="25.5" x14ac:dyDescent="0.2">
      <c r="A5" s="27" t="s">
        <v>7</v>
      </c>
      <c r="B5" s="27" t="s">
        <v>12</v>
      </c>
      <c r="C5" s="28" t="s">
        <v>3</v>
      </c>
      <c r="D5" s="28" t="s">
        <v>13</v>
      </c>
      <c r="E5" s="27" t="s">
        <v>15</v>
      </c>
      <c r="F5" s="52"/>
      <c r="I5" s="46"/>
      <c r="J5" s="47"/>
    </row>
    <row r="6" spans="1:10" s="45" customFormat="1" ht="357" x14ac:dyDescent="0.2">
      <c r="A6" s="29">
        <v>1</v>
      </c>
      <c r="B6" s="22" t="s">
        <v>26</v>
      </c>
      <c r="C6" s="30" t="s">
        <v>6</v>
      </c>
      <c r="D6" s="31" t="s">
        <v>14</v>
      </c>
      <c r="E6" s="22" t="s">
        <v>252</v>
      </c>
      <c r="F6" s="53"/>
      <c r="I6" s="46"/>
      <c r="J6" s="47"/>
    </row>
    <row r="7" spans="1:10" s="54" customFormat="1" ht="155.1" customHeight="1" x14ac:dyDescent="0.2">
      <c r="A7" s="31">
        <f>A6+1</f>
        <v>2</v>
      </c>
      <c r="B7" s="62" t="s">
        <v>248</v>
      </c>
      <c r="C7" s="60" t="str">
        <f>IF(MID(D7,FIND("(",D7)+1,FIND(")",D7)-FIND("(",D7)-1)-1=0,RIGHT(C6,LEN(C6)-IFERROR(FIND("-",C6),0))+1,(RIGHT(C6,LEN(C6)-IFERROR(FIND("-",C6),0))+1)&amp;"-"&amp;(RIGHT(C6,LEN(C6)-IFERROR(FIND("-",C6),0))+MID(D7,FIND("(",D7)+1,FIND(")",D7)-FIND("(",D7)-1)))</f>
        <v>10-12</v>
      </c>
      <c r="D7" s="61" t="s">
        <v>43</v>
      </c>
      <c r="E7" s="62" t="s">
        <v>253</v>
      </c>
      <c r="F7" s="53"/>
      <c r="G7" s="45"/>
      <c r="H7" s="45"/>
      <c r="I7" s="46"/>
      <c r="J7" s="47"/>
    </row>
    <row r="8" spans="1:10" ht="122.45" customHeight="1" x14ac:dyDescent="0.2">
      <c r="A8" s="31">
        <f>A7+1</f>
        <v>3</v>
      </c>
      <c r="B8" s="22" t="s">
        <v>105</v>
      </c>
      <c r="C8" s="30">
        <f>IF(MID(D8,FIND("(",D8)+1,FIND(")",D8)-FIND("(",D8)-1)-1=0,RIGHT(C7,LEN(C7)-IFERROR(FIND("-",C7),0))+1,(RIGHT(C7,LEN(C7)-IFERROR(FIND("-",C7),0))+1)&amp;"-"&amp;(RIGHT(C7,LEN(C7)-IFERROR(FIND("-",C7),0))+MID(D8,FIND("(",D8)+1,FIND(")",D8)-FIND("(",D8)-1)))</f>
        <v>13</v>
      </c>
      <c r="D8" s="31" t="s">
        <v>34</v>
      </c>
      <c r="E8" s="22" t="s">
        <v>254</v>
      </c>
      <c r="F8" s="53"/>
      <c r="G8" s="45"/>
      <c r="H8" s="45"/>
      <c r="I8" s="46"/>
      <c r="J8" s="47"/>
    </row>
    <row r="9" spans="1:10" s="54" customFormat="1" ht="63.75" x14ac:dyDescent="0.2">
      <c r="A9" s="31">
        <f>A8+1</f>
        <v>4</v>
      </c>
      <c r="B9" s="22" t="s">
        <v>38</v>
      </c>
      <c r="C9" s="30" t="str">
        <f>IF(MID(D9,FIND("(",D9)+1,FIND(")",D9)-FIND("(",D9)-1)-1=0,RIGHT(C8,LEN(C8)-IFERROR(FIND("-",C8),0))+1,(RIGHT(C8,LEN(C8)-IFERROR(FIND("-",C8),0))+1)&amp;"-"&amp;(RIGHT(C8,LEN(C8)-IFERROR(FIND("-",C8),0))+MID(D9,FIND("(",D9)+1,FIND(")",D9)-FIND("(",D9)-1)))</f>
        <v>14-22</v>
      </c>
      <c r="D9" s="31" t="s">
        <v>37</v>
      </c>
      <c r="E9" s="22" t="s">
        <v>249</v>
      </c>
      <c r="F9" s="53"/>
      <c r="G9" s="45"/>
      <c r="H9" s="45"/>
      <c r="I9" s="46"/>
      <c r="J9" s="47"/>
    </row>
    <row r="10" spans="1:10" ht="267.75" collapsed="1" x14ac:dyDescent="0.2">
      <c r="A10" s="74" t="s">
        <v>196</v>
      </c>
      <c r="B10" s="75"/>
      <c r="C10" s="75"/>
      <c r="D10" s="75"/>
      <c r="E10" s="65" t="s">
        <v>236</v>
      </c>
      <c r="F10" s="53"/>
      <c r="G10" s="45"/>
      <c r="H10" s="45"/>
      <c r="I10" s="46"/>
      <c r="J10" s="47"/>
    </row>
    <row r="11" spans="1:10" ht="102.6" customHeight="1" x14ac:dyDescent="0.2">
      <c r="A11" s="31">
        <f>A9+1</f>
        <v>5</v>
      </c>
      <c r="B11" s="22" t="s">
        <v>57</v>
      </c>
      <c r="C11" s="30" t="str">
        <f>IF(MID(D11,FIND("(",D11)+1,FIND(")",D11)-FIND("(",D11)-1)-1=0,RIGHT(C9,LEN(C9)-IFERROR(FIND("-",C9),0))+1,(RIGHT(C9,LEN(C9)-IFERROR(FIND("-",C9),0))+1)&amp;"-"&amp;(RIGHT(C9,LEN(C9)-IFERROR(FIND("-",C9),0))+MID(D11,FIND("(",D11)+1,FIND(")",D11)-FIND("(",D11)-1)))</f>
        <v>23-31</v>
      </c>
      <c r="D11" s="31" t="s">
        <v>33</v>
      </c>
      <c r="E11" s="24" t="s">
        <v>255</v>
      </c>
      <c r="F11" s="53"/>
      <c r="G11" s="45"/>
      <c r="H11" s="45"/>
      <c r="I11" s="46"/>
      <c r="J11" s="47"/>
    </row>
    <row r="12" spans="1:10" ht="84.6" customHeight="1" x14ac:dyDescent="0.2">
      <c r="A12" s="31">
        <f>A11+1</f>
        <v>6</v>
      </c>
      <c r="B12" s="22" t="s">
        <v>58</v>
      </c>
      <c r="C12" s="30" t="str">
        <f t="shared" ref="C12:C22" si="0">IF(MID(D12,FIND("(",D12)+1,FIND(")",D12)-FIND("(",D12)-1)-1=0,RIGHT(C11,LEN(C11)-IFERROR(FIND("-",C11),0))+1,(RIGHT(C11,LEN(C11)-IFERROR(FIND("-",C11),0))+1)&amp;"-"&amp;(RIGHT(C11,LEN(C11)-IFERROR(FIND("-",C11),0))+MID(D12,FIND("(",D12)+1,FIND(")",D12)-FIND("(",D12)-1)))</f>
        <v>32-40</v>
      </c>
      <c r="D12" s="31" t="s">
        <v>33</v>
      </c>
      <c r="E12" s="24" t="s">
        <v>256</v>
      </c>
      <c r="F12" s="53"/>
      <c r="G12" s="45"/>
      <c r="H12" s="45"/>
      <c r="I12" s="46"/>
      <c r="J12" s="47"/>
    </row>
    <row r="13" spans="1:10" ht="127.5" x14ac:dyDescent="0.2">
      <c r="A13" s="31">
        <f t="shared" ref="A13:A22" si="1">A12+1</f>
        <v>7</v>
      </c>
      <c r="B13" s="22" t="s">
        <v>59</v>
      </c>
      <c r="C13" s="30" t="str">
        <f t="shared" si="0"/>
        <v>41-49</v>
      </c>
      <c r="D13" s="31" t="s">
        <v>33</v>
      </c>
      <c r="E13" s="24" t="s">
        <v>54</v>
      </c>
      <c r="F13" s="53"/>
      <c r="G13" s="45"/>
      <c r="H13" s="45"/>
      <c r="I13" s="46"/>
      <c r="J13" s="47"/>
    </row>
    <row r="14" spans="1:10" ht="63.75" x14ac:dyDescent="0.2">
      <c r="A14" s="31">
        <f t="shared" si="1"/>
        <v>8</v>
      </c>
      <c r="B14" s="22" t="s">
        <v>126</v>
      </c>
      <c r="C14" s="30" t="str">
        <f t="shared" si="0"/>
        <v>50-58</v>
      </c>
      <c r="D14" s="31" t="s">
        <v>33</v>
      </c>
      <c r="E14" s="24" t="s">
        <v>257</v>
      </c>
      <c r="F14" s="53"/>
      <c r="G14" s="45"/>
      <c r="H14" s="45"/>
      <c r="I14" s="46"/>
      <c r="J14" s="47"/>
    </row>
    <row r="15" spans="1:10" ht="102" x14ac:dyDescent="0.2">
      <c r="A15" s="31">
        <f t="shared" si="1"/>
        <v>9</v>
      </c>
      <c r="B15" s="22" t="s">
        <v>127</v>
      </c>
      <c r="C15" s="30" t="str">
        <f t="shared" si="0"/>
        <v>59-67</v>
      </c>
      <c r="D15" s="31" t="s">
        <v>33</v>
      </c>
      <c r="E15" s="24" t="s">
        <v>258</v>
      </c>
      <c r="F15" s="53"/>
      <c r="G15" s="45"/>
      <c r="H15" s="45"/>
      <c r="I15" s="46"/>
      <c r="J15" s="47"/>
    </row>
    <row r="16" spans="1:10" ht="63.75" x14ac:dyDescent="0.2">
      <c r="A16" s="31">
        <f t="shared" si="1"/>
        <v>10</v>
      </c>
      <c r="B16" s="22" t="s">
        <v>197</v>
      </c>
      <c r="C16" s="30" t="str">
        <f t="shared" si="0"/>
        <v>68-76</v>
      </c>
      <c r="D16" s="31" t="s">
        <v>33</v>
      </c>
      <c r="E16" s="24" t="s">
        <v>55</v>
      </c>
      <c r="F16" s="53"/>
      <c r="G16" s="45"/>
      <c r="H16" s="45"/>
      <c r="I16" s="46"/>
      <c r="J16" s="47"/>
    </row>
    <row r="17" spans="1:10" ht="46.5" customHeight="1" x14ac:dyDescent="0.2">
      <c r="A17" s="31">
        <f t="shared" si="1"/>
        <v>11</v>
      </c>
      <c r="B17" s="22" t="s">
        <v>24</v>
      </c>
      <c r="C17" s="30" t="str">
        <f t="shared" si="0"/>
        <v>77-85</v>
      </c>
      <c r="D17" s="31" t="s">
        <v>33</v>
      </c>
      <c r="E17" s="24" t="str">
        <f>"Use NHHD/METeOR definition.
(right justify, zero fill)
Sum of item "&amp;A13&amp;" to "&amp;A16&amp;" above."</f>
        <v>Use NHHD/METeOR definition.
(right justify, zero fill)
Sum of item 7 to 10 above.</v>
      </c>
      <c r="F17" s="53"/>
      <c r="G17" s="45"/>
      <c r="H17" s="45"/>
      <c r="I17" s="46"/>
      <c r="J17" s="47"/>
    </row>
    <row r="18" spans="1:10" ht="89.25" x14ac:dyDescent="0.2">
      <c r="A18" s="31">
        <f t="shared" si="1"/>
        <v>12</v>
      </c>
      <c r="B18" s="22" t="s">
        <v>121</v>
      </c>
      <c r="C18" s="30" t="str">
        <f t="shared" si="0"/>
        <v>86-94</v>
      </c>
      <c r="D18" s="31" t="s">
        <v>33</v>
      </c>
      <c r="E18" s="24" t="s">
        <v>259</v>
      </c>
      <c r="F18" s="53"/>
      <c r="G18" s="45"/>
      <c r="H18" s="45"/>
      <c r="I18" s="46"/>
      <c r="J18" s="47"/>
    </row>
    <row r="19" spans="1:10" ht="102" x14ac:dyDescent="0.2">
      <c r="A19" s="31">
        <f t="shared" si="1"/>
        <v>13</v>
      </c>
      <c r="B19" s="22" t="s">
        <v>198</v>
      </c>
      <c r="C19" s="30" t="str">
        <f t="shared" si="0"/>
        <v>95-103</v>
      </c>
      <c r="D19" s="31" t="s">
        <v>33</v>
      </c>
      <c r="E19" s="24" t="s">
        <v>260</v>
      </c>
      <c r="F19" s="53"/>
      <c r="G19" s="45"/>
      <c r="H19" s="45"/>
      <c r="I19" s="46"/>
      <c r="J19" s="47"/>
    </row>
    <row r="20" spans="1:10" ht="89.25" x14ac:dyDescent="0.2">
      <c r="A20" s="31">
        <f t="shared" si="1"/>
        <v>14</v>
      </c>
      <c r="B20" s="22" t="s">
        <v>123</v>
      </c>
      <c r="C20" s="30" t="str">
        <f t="shared" si="0"/>
        <v>104-112</v>
      </c>
      <c r="D20" s="31" t="s">
        <v>33</v>
      </c>
      <c r="E20" s="24" t="s">
        <v>261</v>
      </c>
      <c r="F20" s="53"/>
      <c r="G20" s="45"/>
      <c r="H20" s="45"/>
      <c r="I20" s="46"/>
      <c r="J20" s="47"/>
    </row>
    <row r="21" spans="1:10" ht="89.25" x14ac:dyDescent="0.2">
      <c r="A21" s="31">
        <f t="shared" si="1"/>
        <v>15</v>
      </c>
      <c r="B21" s="22" t="s">
        <v>131</v>
      </c>
      <c r="C21" s="30" t="str">
        <f t="shared" si="0"/>
        <v>113-121</v>
      </c>
      <c r="D21" s="31" t="s">
        <v>33</v>
      </c>
      <c r="E21" s="24" t="s">
        <v>262</v>
      </c>
      <c r="F21" s="53"/>
      <c r="G21" s="45"/>
      <c r="H21" s="45"/>
      <c r="I21" s="46"/>
      <c r="J21" s="47"/>
    </row>
    <row r="22" spans="1:10" ht="25.5" x14ac:dyDescent="0.2">
      <c r="A22" s="31">
        <f t="shared" si="1"/>
        <v>16</v>
      </c>
      <c r="B22" s="22" t="s">
        <v>25</v>
      </c>
      <c r="C22" s="30" t="str">
        <f t="shared" si="0"/>
        <v>122-130</v>
      </c>
      <c r="D22" s="31" t="s">
        <v>33</v>
      </c>
      <c r="E22" s="24" t="s">
        <v>56</v>
      </c>
      <c r="F22" s="53"/>
      <c r="G22" s="45"/>
      <c r="H22" s="45"/>
      <c r="I22" s="46"/>
      <c r="J22" s="47"/>
    </row>
    <row r="23" spans="1:10" s="55" customFormat="1" ht="153" collapsed="1" x14ac:dyDescent="0.2">
      <c r="A23" s="76" t="s">
        <v>199</v>
      </c>
      <c r="B23" s="77"/>
      <c r="C23" s="77"/>
      <c r="D23" s="77"/>
      <c r="E23" s="66" t="s">
        <v>263</v>
      </c>
      <c r="F23" s="53"/>
      <c r="G23" s="45"/>
      <c r="H23" s="45"/>
      <c r="I23" s="46"/>
      <c r="J23" s="47"/>
    </row>
    <row r="24" spans="1:10" ht="114.75" x14ac:dyDescent="0.2">
      <c r="A24" s="31" t="str">
        <f>(A22+1)&amp;"a"</f>
        <v>17a</v>
      </c>
      <c r="B24" s="22" t="s">
        <v>60</v>
      </c>
      <c r="C24" s="30" t="str">
        <f>IF(MID(D24,FIND("(",D24)+1,FIND(")",D24)-FIND("(",D24)-1)-1=0,RIGHT(C22,LEN(C22)-IFERROR(FIND("-",C22),0))+1,(RIGHT(C22,LEN(C22)-IFERROR(FIND("-",C22),0))+1)&amp;"-"&amp;(RIGHT(C22,LEN(C22)-IFERROR(FIND("-",C22),0))+MID(D24,FIND("(",D24)+1,FIND(")",D24)-FIND("(",D24)-1)))</f>
        <v>131-144</v>
      </c>
      <c r="D24" s="31" t="s">
        <v>35</v>
      </c>
      <c r="E24" s="24" t="s">
        <v>264</v>
      </c>
      <c r="F24" s="53"/>
      <c r="G24" s="45"/>
      <c r="H24" s="45"/>
      <c r="I24" s="46"/>
      <c r="J24" s="47"/>
    </row>
    <row r="25" spans="1:10" ht="73.5" customHeight="1" x14ac:dyDescent="0.2">
      <c r="A25" s="31" t="str">
        <f>(A22+1)&amp;"b"</f>
        <v>17b</v>
      </c>
      <c r="B25" s="22" t="s">
        <v>52</v>
      </c>
      <c r="C25" s="30">
        <f t="shared" ref="C25:C47" si="2">IF(MID(D25,FIND("(",D25)+1,FIND(")",D25)-FIND("(",D25)-1)-1=0,RIGHT(C24,LEN(C24)-IFERROR(FIND("-",C24),0))+1,(RIGHT(C24,LEN(C24)-IFERROR(FIND("-",C24),0))+1)&amp;"-"&amp;(RIGHT(C24,LEN(C24)-IFERROR(FIND("-",C24),0))+MID(D25,FIND("(",D25)+1,FIND(")",D25)-FIND("(",D25)-1)))</f>
        <v>145</v>
      </c>
      <c r="D25" s="31" t="s">
        <v>34</v>
      </c>
      <c r="E25" s="24" t="str">
        <f>"Use NHHD/METeOR definition.
An indicator of whether data reported under item "&amp;A24&amp;" above has been estimated rather than directly sourced, as represented by a code.
1=yes
2=no"</f>
        <v>Use NHHD/METeOR definition.
An indicator of whether data reported under item 17a above has been estimated rather than directly sourced, as represented by a code.
1=yes
2=no</v>
      </c>
      <c r="F25" s="53"/>
      <c r="G25" s="45"/>
      <c r="H25" s="45"/>
      <c r="I25" s="46"/>
      <c r="J25" s="47"/>
    </row>
    <row r="26" spans="1:10" ht="102" x14ac:dyDescent="0.2">
      <c r="A26" s="32" t="str">
        <f>(LEFT(A24,2)+1)&amp;RIGHT(A24,1)</f>
        <v>18a</v>
      </c>
      <c r="B26" s="22" t="s">
        <v>53</v>
      </c>
      <c r="C26" s="30" t="str">
        <f t="shared" si="2"/>
        <v>146-159</v>
      </c>
      <c r="D26" s="31" t="s">
        <v>35</v>
      </c>
      <c r="E26" s="24" t="s">
        <v>265</v>
      </c>
      <c r="F26" s="53"/>
      <c r="G26" s="45"/>
      <c r="H26" s="45"/>
      <c r="I26" s="46"/>
      <c r="J26" s="47"/>
    </row>
    <row r="27" spans="1:10" ht="74.099999999999994" customHeight="1" x14ac:dyDescent="0.2">
      <c r="A27" s="32" t="str">
        <f t="shared" ref="A27:A47" si="3">(LEFT(A25,2)+1)&amp;RIGHT(A25,1)</f>
        <v>18b</v>
      </c>
      <c r="B27" s="22" t="s">
        <v>52</v>
      </c>
      <c r="C27" s="30">
        <f t="shared" si="2"/>
        <v>160</v>
      </c>
      <c r="D27" s="31" t="s">
        <v>34</v>
      </c>
      <c r="E27" s="24" t="str">
        <f>"Use NHHD/METeOR definition.
An indicator of whether data reported under item "&amp;A26&amp;" above has been estimated rather than directly sourced, as represented by a code.
1=yes
2=no"</f>
        <v>Use NHHD/METeOR definition.
An indicator of whether data reported under item 18a above has been estimated rather than directly sourced, as represented by a code.
1=yes
2=no</v>
      </c>
      <c r="F27" s="53"/>
      <c r="G27" s="45"/>
      <c r="H27" s="45"/>
      <c r="I27" s="46"/>
      <c r="J27" s="47"/>
    </row>
    <row r="28" spans="1:10" ht="127.5" x14ac:dyDescent="0.2">
      <c r="A28" s="32" t="str">
        <f t="shared" si="3"/>
        <v>19a</v>
      </c>
      <c r="B28" s="22" t="s">
        <v>59</v>
      </c>
      <c r="C28" s="30" t="str">
        <f t="shared" si="2"/>
        <v>161-174</v>
      </c>
      <c r="D28" s="31" t="s">
        <v>35</v>
      </c>
      <c r="E28" s="24" t="s">
        <v>266</v>
      </c>
      <c r="F28" s="53"/>
      <c r="G28" s="45"/>
      <c r="H28" s="45"/>
      <c r="I28" s="46"/>
      <c r="J28" s="47"/>
    </row>
    <row r="29" spans="1:10" ht="74.45" customHeight="1" x14ac:dyDescent="0.2">
      <c r="A29" s="32" t="str">
        <f t="shared" si="3"/>
        <v>19b</v>
      </c>
      <c r="B29" s="22" t="s">
        <v>52</v>
      </c>
      <c r="C29" s="30">
        <f t="shared" si="2"/>
        <v>175</v>
      </c>
      <c r="D29" s="31" t="s">
        <v>34</v>
      </c>
      <c r="E29" s="24" t="str">
        <f>"Use NHHD/METeOR definition.
An indicator of whether data reported under item "&amp;A28&amp;" above has been estimated rather than directly sourced, as represented by a code.
1=yes
2=no"</f>
        <v>Use NHHD/METeOR definition.
An indicator of whether data reported under item 19a above has been estimated rather than directly sourced, as represented by a code.
1=yes
2=no</v>
      </c>
      <c r="F29" s="53"/>
      <c r="G29" s="45"/>
      <c r="H29" s="45"/>
      <c r="I29" s="46"/>
      <c r="J29" s="47"/>
    </row>
    <row r="30" spans="1:10" ht="63.75" x14ac:dyDescent="0.2">
      <c r="A30" s="32" t="str">
        <f t="shared" si="3"/>
        <v>20a</v>
      </c>
      <c r="B30" s="22" t="s">
        <v>126</v>
      </c>
      <c r="C30" s="30" t="str">
        <f t="shared" si="2"/>
        <v>176-189</v>
      </c>
      <c r="D30" s="31" t="s">
        <v>35</v>
      </c>
      <c r="E30" s="24" t="s">
        <v>267</v>
      </c>
      <c r="F30" s="53"/>
      <c r="G30" s="45"/>
      <c r="H30" s="45"/>
      <c r="I30" s="46"/>
      <c r="J30" s="47"/>
    </row>
    <row r="31" spans="1:10" ht="73.5" customHeight="1" x14ac:dyDescent="0.2">
      <c r="A31" s="32" t="str">
        <f t="shared" si="3"/>
        <v>20b</v>
      </c>
      <c r="B31" s="22" t="s">
        <v>52</v>
      </c>
      <c r="C31" s="30">
        <f t="shared" si="2"/>
        <v>190</v>
      </c>
      <c r="D31" s="31" t="s">
        <v>34</v>
      </c>
      <c r="E31" s="24" t="str">
        <f>"Use NHHD/METeOR definition.
An indicator of whether data reported under item "&amp;A30&amp;" above has been estimated rather than directly sourced, as represented by a code.
1=yes
2=no"</f>
        <v>Use NHHD/METeOR definition.
An indicator of whether data reported under item 20a above has been estimated rather than directly sourced, as represented by a code.
1=yes
2=no</v>
      </c>
      <c r="F31" s="53"/>
      <c r="G31" s="45"/>
      <c r="H31" s="45"/>
      <c r="I31" s="46"/>
      <c r="J31" s="47"/>
    </row>
    <row r="32" spans="1:10" ht="102" x14ac:dyDescent="0.2">
      <c r="A32" s="32" t="str">
        <f t="shared" si="3"/>
        <v>21a</v>
      </c>
      <c r="B32" s="22" t="s">
        <v>127</v>
      </c>
      <c r="C32" s="30" t="str">
        <f t="shared" si="2"/>
        <v>191-204</v>
      </c>
      <c r="D32" s="31" t="s">
        <v>35</v>
      </c>
      <c r="E32" s="24" t="s">
        <v>268</v>
      </c>
      <c r="F32" s="53"/>
      <c r="G32" s="45"/>
      <c r="H32" s="45"/>
      <c r="I32" s="46"/>
      <c r="J32" s="47"/>
    </row>
    <row r="33" spans="1:10" ht="74.099999999999994" customHeight="1" x14ac:dyDescent="0.2">
      <c r="A33" s="32" t="str">
        <f t="shared" si="3"/>
        <v>21b</v>
      </c>
      <c r="B33" s="22" t="s">
        <v>52</v>
      </c>
      <c r="C33" s="30">
        <f t="shared" si="2"/>
        <v>205</v>
      </c>
      <c r="D33" s="31" t="s">
        <v>34</v>
      </c>
      <c r="E33" s="24" t="str">
        <f>"Use NHHD/METeOR definition.
An indicator of whether data reported under item "&amp;A32&amp;" above has been estimated rather than directly sourced, as represented by a code.
1=yes
2=no"</f>
        <v>Use NHHD/METeOR definition.
An indicator of whether data reported under item 21a above has been estimated rather than directly sourced, as represented by a code.
1=yes
2=no</v>
      </c>
      <c r="F33" s="53"/>
      <c r="G33" s="45"/>
      <c r="H33" s="45"/>
      <c r="I33" s="46"/>
      <c r="J33" s="47"/>
    </row>
    <row r="34" spans="1:10" ht="63.75" x14ac:dyDescent="0.2">
      <c r="A34" s="32" t="str">
        <f t="shared" si="3"/>
        <v>22a</v>
      </c>
      <c r="B34" s="22" t="s">
        <v>128</v>
      </c>
      <c r="C34" s="30" t="str">
        <f t="shared" si="2"/>
        <v>206-219</v>
      </c>
      <c r="D34" s="31" t="s">
        <v>35</v>
      </c>
      <c r="E34" s="24" t="s">
        <v>61</v>
      </c>
      <c r="F34" s="53"/>
      <c r="G34" s="45"/>
      <c r="H34" s="45"/>
      <c r="I34" s="46"/>
      <c r="J34" s="47"/>
    </row>
    <row r="35" spans="1:10" ht="74.45" customHeight="1" x14ac:dyDescent="0.2">
      <c r="A35" s="32" t="str">
        <f t="shared" si="3"/>
        <v>22b</v>
      </c>
      <c r="B35" s="22" t="s">
        <v>52</v>
      </c>
      <c r="C35" s="30">
        <f t="shared" si="2"/>
        <v>220</v>
      </c>
      <c r="D35" s="31" t="s">
        <v>34</v>
      </c>
      <c r="E35" s="24" t="str">
        <f>"Use NHHD/METeOR definition.
An indicator of whether data reported under item "&amp;A34&amp;" above has been estimated rather than directly sourced, as represented by a code.
1=yes
2=no"</f>
        <v>Use NHHD/METeOR definition.
An indicator of whether data reported under item 22a above has been estimated rather than directly sourced, as represented by a code.
1=yes
2=no</v>
      </c>
      <c r="F35" s="53"/>
      <c r="G35" s="45"/>
      <c r="H35" s="45"/>
      <c r="I35" s="46"/>
      <c r="J35" s="47"/>
    </row>
    <row r="36" spans="1:10" ht="45.95" customHeight="1" x14ac:dyDescent="0.2">
      <c r="A36" s="32" t="str">
        <f t="shared" si="3"/>
        <v>23a</v>
      </c>
      <c r="B36" s="22" t="s">
        <v>30</v>
      </c>
      <c r="C36" s="30" t="str">
        <f t="shared" si="2"/>
        <v>221-234</v>
      </c>
      <c r="D36" s="31" t="s">
        <v>35</v>
      </c>
      <c r="E36" s="24" t="str">
        <f>"Use NHHD/METeOR definition.
Round to nearest dollar. Right justify, zero fill.
Sum of item "&amp;A28&amp;", "&amp;A30&amp;", "&amp;A32&amp;" and "&amp;A34&amp;" above."</f>
        <v>Use NHHD/METeOR definition.
Round to nearest dollar. Right justify, zero fill.
Sum of item 19a, 20a, 21a and 22a above.</v>
      </c>
      <c r="F36" s="53"/>
      <c r="G36" s="45"/>
      <c r="H36" s="45"/>
      <c r="I36" s="46"/>
      <c r="J36" s="47"/>
    </row>
    <row r="37" spans="1:10" ht="75" customHeight="1" x14ac:dyDescent="0.2">
      <c r="A37" s="32" t="str">
        <f t="shared" si="3"/>
        <v>23b</v>
      </c>
      <c r="B37" s="22" t="s">
        <v>52</v>
      </c>
      <c r="C37" s="30">
        <f t="shared" si="2"/>
        <v>235</v>
      </c>
      <c r="D37" s="31" t="s">
        <v>34</v>
      </c>
      <c r="E37" s="24" t="str">
        <f>"Use NHHD/METeOR definition.
An indicator of whether data reported under item "&amp;A36&amp;" above has been estimated rather than directly sourced, as represented by a code.
1=yes
2=no"</f>
        <v>Use NHHD/METeOR definition.
An indicator of whether data reported under item 23a above has been estimated rather than directly sourced, as represented by a code.
1=yes
2=no</v>
      </c>
      <c r="F37" s="53"/>
      <c r="G37" s="45"/>
      <c r="H37" s="45"/>
      <c r="I37" s="46"/>
      <c r="J37" s="47"/>
    </row>
    <row r="38" spans="1:10" ht="89.25" x14ac:dyDescent="0.2">
      <c r="A38" s="32" t="str">
        <f t="shared" si="3"/>
        <v>24a</v>
      </c>
      <c r="B38" s="22" t="s">
        <v>121</v>
      </c>
      <c r="C38" s="30" t="str">
        <f t="shared" si="2"/>
        <v>236-249</v>
      </c>
      <c r="D38" s="31" t="s">
        <v>35</v>
      </c>
      <c r="E38" s="24" t="s">
        <v>269</v>
      </c>
      <c r="F38" s="53"/>
      <c r="G38" s="45"/>
      <c r="H38" s="45"/>
      <c r="I38" s="46"/>
      <c r="J38" s="47"/>
    </row>
    <row r="39" spans="1:10" ht="74.45" customHeight="1" x14ac:dyDescent="0.2">
      <c r="A39" s="32" t="str">
        <f t="shared" si="3"/>
        <v>24b</v>
      </c>
      <c r="B39" s="22" t="s">
        <v>52</v>
      </c>
      <c r="C39" s="30">
        <f t="shared" si="2"/>
        <v>250</v>
      </c>
      <c r="D39" s="31" t="s">
        <v>34</v>
      </c>
      <c r="E39" s="24" t="str">
        <f>"Use NHHD/METeOR definition.
An indicator of whether data reported under item "&amp;A38&amp;" above has been estimated rather than directly sourced, as represented by a code.
1=yes
2=no"</f>
        <v>Use NHHD/METeOR definition.
An indicator of whether data reported under item 24a above has been estimated rather than directly sourced, as represented by a code.
1=yes
2=no</v>
      </c>
      <c r="F39" s="53"/>
      <c r="G39" s="45"/>
      <c r="H39" s="45"/>
      <c r="I39" s="46"/>
      <c r="J39" s="47"/>
    </row>
    <row r="40" spans="1:10" ht="102" x14ac:dyDescent="0.2">
      <c r="A40" s="32" t="str">
        <f t="shared" si="3"/>
        <v>25a</v>
      </c>
      <c r="B40" s="22" t="s">
        <v>198</v>
      </c>
      <c r="C40" s="30" t="str">
        <f t="shared" si="2"/>
        <v>251-264</v>
      </c>
      <c r="D40" s="31" t="s">
        <v>35</v>
      </c>
      <c r="E40" s="24" t="s">
        <v>270</v>
      </c>
      <c r="F40" s="53"/>
      <c r="G40" s="45"/>
      <c r="H40" s="45"/>
      <c r="I40" s="46"/>
      <c r="J40" s="47"/>
    </row>
    <row r="41" spans="1:10" ht="75" customHeight="1" x14ac:dyDescent="0.2">
      <c r="A41" s="32" t="str">
        <f t="shared" si="3"/>
        <v>25b</v>
      </c>
      <c r="B41" s="22" t="s">
        <v>52</v>
      </c>
      <c r="C41" s="30">
        <f t="shared" si="2"/>
        <v>265</v>
      </c>
      <c r="D41" s="31" t="s">
        <v>34</v>
      </c>
      <c r="E41" s="24" t="str">
        <f>"Use NHHD/METeOR definition.
An indicator of whether data reported under item "&amp;A40&amp;" above has been estimated rather than directly sourced, as represented by a code.
1=yes
2=no"</f>
        <v>Use NHHD/METeOR definition.
An indicator of whether data reported under item 25a above has been estimated rather than directly sourced, as represented by a code.
1=yes
2=no</v>
      </c>
      <c r="F41" s="53"/>
      <c r="G41" s="45"/>
      <c r="H41" s="45"/>
      <c r="I41" s="46"/>
      <c r="J41" s="47"/>
    </row>
    <row r="42" spans="1:10" ht="89.25" x14ac:dyDescent="0.2">
      <c r="A42" s="32" t="str">
        <f t="shared" si="3"/>
        <v>26a</v>
      </c>
      <c r="B42" s="22" t="s">
        <v>200</v>
      </c>
      <c r="C42" s="30" t="str">
        <f t="shared" si="2"/>
        <v>266-279</v>
      </c>
      <c r="D42" s="31" t="s">
        <v>35</v>
      </c>
      <c r="E42" s="24" t="s">
        <v>271</v>
      </c>
      <c r="F42" s="53"/>
      <c r="G42" s="45"/>
      <c r="H42" s="45"/>
      <c r="I42" s="46"/>
      <c r="J42" s="47"/>
    </row>
    <row r="43" spans="1:10" ht="74.099999999999994" customHeight="1" x14ac:dyDescent="0.2">
      <c r="A43" s="32" t="str">
        <f t="shared" si="3"/>
        <v>26b</v>
      </c>
      <c r="B43" s="22" t="s">
        <v>52</v>
      </c>
      <c r="C43" s="30">
        <f t="shared" si="2"/>
        <v>280</v>
      </c>
      <c r="D43" s="31" t="s">
        <v>34</v>
      </c>
      <c r="E43" s="24" t="str">
        <f>"Use NHHD/METeOR definition.
An indicator of whether data reported under item "&amp;A42&amp;" above has been estimated rather than directly sourced, as represented by a code.
1=yes
2=no"</f>
        <v>Use NHHD/METeOR definition.
An indicator of whether data reported under item 26a above has been estimated rather than directly sourced, as represented by a code.
1=yes
2=no</v>
      </c>
      <c r="F43" s="53"/>
      <c r="G43" s="45"/>
      <c r="H43" s="45"/>
      <c r="I43" s="46"/>
      <c r="J43" s="47"/>
    </row>
    <row r="44" spans="1:10" ht="89.25" x14ac:dyDescent="0.2">
      <c r="A44" s="32" t="str">
        <f t="shared" si="3"/>
        <v>27a</v>
      </c>
      <c r="B44" s="22" t="s">
        <v>131</v>
      </c>
      <c r="C44" s="30" t="str">
        <f t="shared" si="2"/>
        <v>281-294</v>
      </c>
      <c r="D44" s="31" t="s">
        <v>35</v>
      </c>
      <c r="E44" s="24" t="s">
        <v>272</v>
      </c>
      <c r="F44" s="53"/>
      <c r="G44" s="45"/>
      <c r="H44" s="45"/>
      <c r="I44" s="46"/>
      <c r="J44" s="47"/>
    </row>
    <row r="45" spans="1:10" ht="74.45" customHeight="1" x14ac:dyDescent="0.2">
      <c r="A45" s="32" t="str">
        <f t="shared" si="3"/>
        <v>27b</v>
      </c>
      <c r="B45" s="22" t="s">
        <v>52</v>
      </c>
      <c r="C45" s="30">
        <f t="shared" si="2"/>
        <v>295</v>
      </c>
      <c r="D45" s="31" t="s">
        <v>34</v>
      </c>
      <c r="E45" s="24" t="str">
        <f>"Use NHHD/METeOR definition.
An indicator of whether data reported under item "&amp;A44&amp;" above has been estimated rather than directly sourced, as represented by a code.
1=yes
2=no"</f>
        <v>Use NHHD/METeOR definition.
An indicator of whether data reported under item 27a above has been estimated rather than directly sourced, as represented by a code.
1=yes
2=no</v>
      </c>
      <c r="F45" s="53"/>
      <c r="G45" s="45"/>
      <c r="H45" s="45"/>
      <c r="I45" s="46"/>
      <c r="J45" s="47"/>
    </row>
    <row r="46" spans="1:10" ht="23.1" customHeight="1" x14ac:dyDescent="0.2">
      <c r="A46" s="32" t="str">
        <f t="shared" si="3"/>
        <v>28a</v>
      </c>
      <c r="B46" s="22" t="s">
        <v>31</v>
      </c>
      <c r="C46" s="30" t="str">
        <f t="shared" si="2"/>
        <v>296-309</v>
      </c>
      <c r="D46" s="31" t="s">
        <v>35</v>
      </c>
      <c r="E46" s="24" t="s">
        <v>9</v>
      </c>
      <c r="F46" s="53"/>
      <c r="G46" s="45"/>
      <c r="H46" s="45"/>
      <c r="I46" s="46"/>
      <c r="J46" s="47"/>
    </row>
    <row r="47" spans="1:10" ht="74.099999999999994" customHeight="1" x14ac:dyDescent="0.2">
      <c r="A47" s="32" t="str">
        <f t="shared" si="3"/>
        <v>28b</v>
      </c>
      <c r="B47" s="22" t="s">
        <v>52</v>
      </c>
      <c r="C47" s="30">
        <f t="shared" si="2"/>
        <v>310</v>
      </c>
      <c r="D47" s="31" t="s">
        <v>34</v>
      </c>
      <c r="E47" s="24" t="str">
        <f>"Use NHHD/METeOR definition.
An indicator of whether data reported under item "&amp;A46&amp;" above has been estimated rather than directly sourced, as represented by a code.
1=yes
2=no"</f>
        <v>Use NHHD/METeOR definition.
An indicator of whether data reported under item 28a above has been estimated rather than directly sourced, as represented by a code.
1=yes
2=no</v>
      </c>
      <c r="F47" s="53"/>
      <c r="G47" s="45"/>
      <c r="H47" s="45"/>
      <c r="I47" s="46"/>
      <c r="J47" s="47"/>
    </row>
    <row r="48" spans="1:10" s="56" customFormat="1" ht="62.45" customHeight="1" collapsed="1" x14ac:dyDescent="0.2">
      <c r="A48" s="76" t="s">
        <v>201</v>
      </c>
      <c r="B48" s="77"/>
      <c r="C48" s="77"/>
      <c r="D48" s="77"/>
      <c r="E48" s="66" t="s">
        <v>192</v>
      </c>
      <c r="F48" s="53"/>
      <c r="G48" s="45"/>
      <c r="H48" s="45"/>
      <c r="I48" s="46"/>
      <c r="J48" s="47"/>
    </row>
    <row r="49" spans="1:10" ht="63.75" x14ac:dyDescent="0.2">
      <c r="A49" s="31" t="str">
        <f>(LEFT(A46,2)+1)&amp;RIGHT(A46,1)</f>
        <v>29a</v>
      </c>
      <c r="B49" s="22" t="s">
        <v>63</v>
      </c>
      <c r="C49" s="30" t="str">
        <f>IF(MID(D49,FIND("(",D49)+1,FIND(")",D49)-FIND("(",D49)-1)-1=0,RIGHT(C47,LEN(C47)-IFERROR(FIND("-",C47),0))+1,(RIGHT(C47,LEN(C47)-IFERROR(FIND("-",C47),0))+1)&amp;"-"&amp;(RIGHT(C47,LEN(C47)-IFERROR(FIND("-",C47),0))+MID(D49,FIND("(",D49)+1,FIND(")",D49)-FIND("(",D49)-1)))</f>
        <v>311-324</v>
      </c>
      <c r="D49" s="31" t="s">
        <v>35</v>
      </c>
      <c r="E49" s="24" t="s">
        <v>62</v>
      </c>
      <c r="F49" s="53"/>
      <c r="G49" s="45"/>
      <c r="H49" s="45"/>
      <c r="I49" s="46"/>
      <c r="J49" s="47"/>
    </row>
    <row r="50" spans="1:10" ht="75" customHeight="1" x14ac:dyDescent="0.2">
      <c r="A50" s="31" t="str">
        <f>(LEFT(A47,2)+1)&amp;RIGHT(A47,1)</f>
        <v>29b</v>
      </c>
      <c r="B50" s="22" t="s">
        <v>52</v>
      </c>
      <c r="C50" s="30">
        <f>IF(MID(D50,FIND("(",D50)+1,FIND(")",D50)-FIND("(",D50)-1)-1=0,RIGHT(C49,LEN(C49)-IFERROR(FIND("-",C49),0))+1,(RIGHT(C49,LEN(C49)-IFERROR(FIND("-",C49),0))+1)&amp;"-"&amp;(RIGHT(C49,LEN(C49)-IFERROR(FIND("-",C49),0))+MID(D50,FIND("(",D50)+1,FIND(")",D50)-FIND("(",D50)-1)))</f>
        <v>325</v>
      </c>
      <c r="D50" s="31" t="s">
        <v>34</v>
      </c>
      <c r="E50" s="24" t="str">
        <f>"Use NHHD/METeOR definition.
An indicator of whether data reported under item "&amp;A49&amp;" above has been estimated rather than directly sourced, as represented by a code.
1=yes
2=no"</f>
        <v>Use NHHD/METeOR definition.
An indicator of whether data reported under item 29a above has been estimated rather than directly sourced, as represented by a code.
1=yes
2=no</v>
      </c>
      <c r="F50" s="53"/>
      <c r="G50" s="45"/>
      <c r="H50" s="45"/>
      <c r="I50" s="46"/>
      <c r="J50" s="47"/>
    </row>
    <row r="51" spans="1:10" ht="76.5" x14ac:dyDescent="0.2">
      <c r="A51" s="31" t="str">
        <f t="shared" ref="A51:A84" si="4">(LEFT(A49,2)+1)&amp;RIGHT(A49,1)</f>
        <v>30a</v>
      </c>
      <c r="B51" s="22" t="s">
        <v>64</v>
      </c>
      <c r="C51" s="30" t="str">
        <f t="shared" ref="C51:C84" si="5">IF(MID(D51,FIND("(",D51)+1,FIND(")",D51)-FIND("(",D51)-1)-1=0,RIGHT(C50,LEN(C50)-IFERROR(FIND("-",C50),0))+1,(RIGHT(C50,LEN(C50)-IFERROR(FIND("-",C50),0))+1)&amp;"-"&amp;(RIGHT(C50,LEN(C50)-IFERROR(FIND("-",C50),0))+MID(D51,FIND("(",D51)+1,FIND(")",D51)-FIND("(",D51)-1)))</f>
        <v>326-339</v>
      </c>
      <c r="D51" s="31" t="s">
        <v>35</v>
      </c>
      <c r="E51" s="24" t="s">
        <v>65</v>
      </c>
      <c r="F51" s="53"/>
      <c r="G51" s="45"/>
      <c r="H51" s="45"/>
      <c r="I51" s="46"/>
      <c r="J51" s="47"/>
    </row>
    <row r="52" spans="1:10" ht="74.099999999999994" customHeight="1" x14ac:dyDescent="0.2">
      <c r="A52" s="31" t="str">
        <f t="shared" si="4"/>
        <v>30b</v>
      </c>
      <c r="B52" s="22" t="s">
        <v>52</v>
      </c>
      <c r="C52" s="30">
        <f t="shared" si="5"/>
        <v>340</v>
      </c>
      <c r="D52" s="31" t="s">
        <v>34</v>
      </c>
      <c r="E52" s="24" t="str">
        <f>"Use NHHD/METeOR definition.
An indicator of whether data reported under item "&amp;A51&amp;" above has been estimated rather than directly sourced, as represented by a code.
1=yes
2=no"</f>
        <v>Use NHHD/METeOR definition.
An indicator of whether data reported under item 30a above has been estimated rather than directly sourced, as represented by a code.
1=yes
2=no</v>
      </c>
      <c r="F52" s="53"/>
      <c r="G52" s="45"/>
      <c r="H52" s="45"/>
      <c r="I52" s="46"/>
      <c r="J52" s="47"/>
    </row>
    <row r="53" spans="1:10" ht="242.25" x14ac:dyDescent="0.2">
      <c r="A53" s="31" t="str">
        <f t="shared" si="4"/>
        <v>31a</v>
      </c>
      <c r="B53" s="22" t="s">
        <v>66</v>
      </c>
      <c r="C53" s="30" t="str">
        <f t="shared" si="5"/>
        <v>341-354</v>
      </c>
      <c r="D53" s="31" t="s">
        <v>35</v>
      </c>
      <c r="E53" s="24" t="s">
        <v>67</v>
      </c>
      <c r="F53" s="53"/>
      <c r="G53" s="45"/>
      <c r="H53" s="45"/>
      <c r="I53" s="46"/>
      <c r="J53" s="47"/>
    </row>
    <row r="54" spans="1:10" ht="75" customHeight="1" x14ac:dyDescent="0.2">
      <c r="A54" s="31" t="str">
        <f t="shared" si="4"/>
        <v>31b</v>
      </c>
      <c r="B54" s="22" t="s">
        <v>52</v>
      </c>
      <c r="C54" s="30">
        <f t="shared" si="5"/>
        <v>355</v>
      </c>
      <c r="D54" s="31" t="s">
        <v>34</v>
      </c>
      <c r="E54" s="24" t="str">
        <f>"Use NHHD/METeOR definition.
An indicator of whether data reported under item "&amp;A53&amp;" above has been estimated rather than directly sourced, as represented by a code.
1=yes
2=no"</f>
        <v>Use NHHD/METeOR definition.
An indicator of whether data reported under item 31a above has been estimated rather than directly sourced, as represented by a code.
1=yes
2=no</v>
      </c>
      <c r="F54" s="53"/>
      <c r="G54" s="45"/>
      <c r="H54" s="45"/>
      <c r="I54" s="46"/>
      <c r="J54" s="47"/>
    </row>
    <row r="55" spans="1:10" ht="63.75" x14ac:dyDescent="0.2">
      <c r="A55" s="31" t="str">
        <f t="shared" si="4"/>
        <v>32a</v>
      </c>
      <c r="B55" s="22" t="s">
        <v>68</v>
      </c>
      <c r="C55" s="30" t="str">
        <f t="shared" si="5"/>
        <v>356-369</v>
      </c>
      <c r="D55" s="31" t="s">
        <v>35</v>
      </c>
      <c r="E55" s="24" t="s">
        <v>273</v>
      </c>
      <c r="F55" s="53"/>
      <c r="G55" s="45"/>
      <c r="H55" s="45"/>
      <c r="I55" s="46"/>
      <c r="J55" s="47"/>
    </row>
    <row r="56" spans="1:10" ht="74.45" customHeight="1" x14ac:dyDescent="0.2">
      <c r="A56" s="31" t="str">
        <f t="shared" si="4"/>
        <v>32b</v>
      </c>
      <c r="B56" s="22" t="s">
        <v>52</v>
      </c>
      <c r="C56" s="30">
        <f t="shared" si="5"/>
        <v>370</v>
      </c>
      <c r="D56" s="31" t="s">
        <v>34</v>
      </c>
      <c r="E56" s="24" t="str">
        <f>"Use NHHD/METeOR definition.
An indicator of whether data reported under item "&amp;A55&amp;" above has been estimated rather than directly sourced, as represented by a code.
1=yes
2=no"</f>
        <v>Use NHHD/METeOR definition.
An indicator of whether data reported under item 32a above has been estimated rather than directly sourced, as represented by a code.
1=yes
2=no</v>
      </c>
      <c r="F56" s="53"/>
      <c r="G56" s="45"/>
      <c r="H56" s="45"/>
      <c r="I56" s="46"/>
      <c r="J56" s="47"/>
    </row>
    <row r="57" spans="1:10" ht="76.5" x14ac:dyDescent="0.2">
      <c r="A57" s="31" t="str">
        <f t="shared" si="4"/>
        <v>33a</v>
      </c>
      <c r="B57" s="22" t="s">
        <v>69</v>
      </c>
      <c r="C57" s="30" t="str">
        <f t="shared" si="5"/>
        <v>371-384</v>
      </c>
      <c r="D57" s="31" t="s">
        <v>35</v>
      </c>
      <c r="E57" s="24" t="s">
        <v>70</v>
      </c>
      <c r="F57" s="53"/>
      <c r="G57" s="45"/>
      <c r="H57" s="45"/>
      <c r="I57" s="46"/>
      <c r="J57" s="47"/>
    </row>
    <row r="58" spans="1:10" ht="74.099999999999994" customHeight="1" x14ac:dyDescent="0.2">
      <c r="A58" s="31" t="str">
        <f t="shared" si="4"/>
        <v>33b</v>
      </c>
      <c r="B58" s="22" t="s">
        <v>52</v>
      </c>
      <c r="C58" s="30">
        <f t="shared" si="5"/>
        <v>385</v>
      </c>
      <c r="D58" s="31" t="s">
        <v>34</v>
      </c>
      <c r="E58" s="24" t="str">
        <f>"Use NHHD/METeOR definition.
An indicator of whether data reported under item "&amp;A57&amp;" above has been estimated rather than directly sourced, as represented by a code.
1=yes
2=no"</f>
        <v>Use NHHD/METeOR definition.
An indicator of whether data reported under item 33a above has been estimated rather than directly sourced, as represented by a code.
1=yes
2=no</v>
      </c>
      <c r="F58" s="53"/>
      <c r="G58" s="45"/>
      <c r="H58" s="45"/>
      <c r="I58" s="46"/>
      <c r="J58" s="47"/>
    </row>
    <row r="59" spans="1:10" ht="76.5" x14ac:dyDescent="0.2">
      <c r="A59" s="31" t="str">
        <f t="shared" si="4"/>
        <v>34a</v>
      </c>
      <c r="B59" s="22" t="s">
        <v>71</v>
      </c>
      <c r="C59" s="30" t="str">
        <f t="shared" si="5"/>
        <v>386-399</v>
      </c>
      <c r="D59" s="31" t="s">
        <v>35</v>
      </c>
      <c r="E59" s="24" t="s">
        <v>274</v>
      </c>
      <c r="F59" s="53"/>
      <c r="G59" s="45"/>
      <c r="H59" s="45"/>
      <c r="I59" s="46"/>
      <c r="J59" s="47"/>
    </row>
    <row r="60" spans="1:10" ht="74.099999999999994" customHeight="1" x14ac:dyDescent="0.2">
      <c r="A60" s="31" t="str">
        <f t="shared" si="4"/>
        <v>34b</v>
      </c>
      <c r="B60" s="22" t="s">
        <v>52</v>
      </c>
      <c r="C60" s="30">
        <f t="shared" si="5"/>
        <v>400</v>
      </c>
      <c r="D60" s="31" t="s">
        <v>34</v>
      </c>
      <c r="E60" s="24" t="str">
        <f>"Use NHHD/METeOR definition.
An indicator of whether data reported under item "&amp;A59&amp;" above has been estimated rather than directly sourced, as represented by a code.
1=yes
2=no"</f>
        <v>Use NHHD/METeOR definition.
An indicator of whether data reported under item 34a above has been estimated rather than directly sourced, as represented by a code.
1=yes
2=no</v>
      </c>
      <c r="F60" s="53"/>
      <c r="G60" s="45"/>
      <c r="H60" s="45"/>
      <c r="I60" s="46"/>
      <c r="J60" s="47"/>
    </row>
    <row r="61" spans="1:10" ht="63.75" x14ac:dyDescent="0.2">
      <c r="A61" s="31" t="str">
        <f t="shared" si="4"/>
        <v>35a</v>
      </c>
      <c r="B61" s="22" t="s">
        <v>72</v>
      </c>
      <c r="C61" s="30" t="str">
        <f t="shared" si="5"/>
        <v>401-414</v>
      </c>
      <c r="D61" s="31" t="s">
        <v>35</v>
      </c>
      <c r="E61" s="24" t="s">
        <v>73</v>
      </c>
      <c r="F61" s="53"/>
      <c r="G61" s="45"/>
      <c r="H61" s="45"/>
      <c r="I61" s="46"/>
      <c r="J61" s="47"/>
    </row>
    <row r="62" spans="1:10" ht="74.099999999999994" customHeight="1" x14ac:dyDescent="0.2">
      <c r="A62" s="31" t="str">
        <f t="shared" si="4"/>
        <v>35b</v>
      </c>
      <c r="B62" s="22" t="s">
        <v>52</v>
      </c>
      <c r="C62" s="30">
        <f t="shared" si="5"/>
        <v>415</v>
      </c>
      <c r="D62" s="31" t="s">
        <v>34</v>
      </c>
      <c r="E62" s="24" t="str">
        <f>"Use NHHD/METeOR definition.
An indicator of whether data reported under item "&amp;A61&amp;" above has been estimated rather than directly sourced, as represented by a code.
1=yes
2=no"</f>
        <v>Use NHHD/METeOR definition.
An indicator of whether data reported under item 35a above has been estimated rather than directly sourced, as represented by a code.
1=yes
2=no</v>
      </c>
      <c r="F62" s="53"/>
      <c r="G62" s="45"/>
      <c r="H62" s="45"/>
      <c r="I62" s="46"/>
      <c r="J62" s="47"/>
    </row>
    <row r="63" spans="1:10" ht="63.75" x14ac:dyDescent="0.2">
      <c r="A63" s="31" t="str">
        <f t="shared" si="4"/>
        <v>36a</v>
      </c>
      <c r="B63" s="22" t="s">
        <v>74</v>
      </c>
      <c r="C63" s="30" t="str">
        <f t="shared" si="5"/>
        <v>416-429</v>
      </c>
      <c r="D63" s="31" t="s">
        <v>35</v>
      </c>
      <c r="E63" s="24" t="s">
        <v>75</v>
      </c>
      <c r="F63" s="53"/>
      <c r="G63" s="45"/>
      <c r="H63" s="45"/>
      <c r="I63" s="46"/>
      <c r="J63" s="47"/>
    </row>
    <row r="64" spans="1:10" ht="75" customHeight="1" x14ac:dyDescent="0.2">
      <c r="A64" s="31" t="str">
        <f t="shared" si="4"/>
        <v>36b</v>
      </c>
      <c r="B64" s="22" t="s">
        <v>52</v>
      </c>
      <c r="C64" s="30">
        <f t="shared" si="5"/>
        <v>430</v>
      </c>
      <c r="D64" s="31" t="s">
        <v>34</v>
      </c>
      <c r="E64" s="24" t="str">
        <f>"Use NHHD/METeOR definition.
An indicator of whether data reported under item "&amp;A63&amp;" above has been estimated rather than directly sourced, as represented by a code.
1=yes
2=no"</f>
        <v>Use NHHD/METeOR definition.
An indicator of whether data reported under item 36a above has been estimated rather than directly sourced, as represented by a code.
1=yes
2=no</v>
      </c>
      <c r="F64" s="53"/>
      <c r="G64" s="45"/>
      <c r="H64" s="45"/>
      <c r="I64" s="46"/>
      <c r="J64" s="47"/>
    </row>
    <row r="65" spans="1:10" ht="63.75" x14ac:dyDescent="0.2">
      <c r="A65" s="31" t="str">
        <f t="shared" si="4"/>
        <v>37a</v>
      </c>
      <c r="B65" s="22" t="s">
        <v>76</v>
      </c>
      <c r="C65" s="30" t="str">
        <f t="shared" si="5"/>
        <v>431-444</v>
      </c>
      <c r="D65" s="31" t="s">
        <v>35</v>
      </c>
      <c r="E65" s="24" t="s">
        <v>77</v>
      </c>
      <c r="F65" s="53"/>
      <c r="G65" s="45"/>
      <c r="H65" s="45"/>
      <c r="I65" s="46"/>
      <c r="J65" s="47"/>
    </row>
    <row r="66" spans="1:10" ht="74.099999999999994" customHeight="1" x14ac:dyDescent="0.2">
      <c r="A66" s="31" t="str">
        <f t="shared" si="4"/>
        <v>37b</v>
      </c>
      <c r="B66" s="22" t="s">
        <v>52</v>
      </c>
      <c r="C66" s="30">
        <f t="shared" si="5"/>
        <v>445</v>
      </c>
      <c r="D66" s="31" t="s">
        <v>34</v>
      </c>
      <c r="E66" s="24" t="str">
        <f>"Use NHHD/METeOR definition.
An indicator of whether data reported under item "&amp;A65&amp;" above has been estimated rather than directly sourced, as represented by a code.
1=yes
2=no"</f>
        <v>Use NHHD/METeOR definition.
An indicator of whether data reported under item 37a above has been estimated rather than directly sourced, as represented by a code.
1=yes
2=no</v>
      </c>
      <c r="F66" s="53"/>
      <c r="G66" s="45"/>
      <c r="H66" s="45"/>
      <c r="I66" s="46"/>
      <c r="J66" s="47"/>
    </row>
    <row r="67" spans="1:10" ht="282.60000000000002" customHeight="1" x14ac:dyDescent="0.2">
      <c r="A67" s="31" t="str">
        <f t="shared" si="4"/>
        <v>38a</v>
      </c>
      <c r="B67" s="22" t="s">
        <v>78</v>
      </c>
      <c r="C67" s="30" t="str">
        <f t="shared" si="5"/>
        <v>446-459</v>
      </c>
      <c r="D67" s="31" t="s">
        <v>35</v>
      </c>
      <c r="E67" s="24" t="s">
        <v>80</v>
      </c>
      <c r="F67" s="53"/>
      <c r="G67" s="45"/>
      <c r="H67" s="45"/>
      <c r="I67" s="46"/>
      <c r="J67" s="47"/>
    </row>
    <row r="68" spans="1:10" ht="63.75" x14ac:dyDescent="0.2">
      <c r="A68" s="31" t="str">
        <f t="shared" si="4"/>
        <v>38b</v>
      </c>
      <c r="B68" s="22" t="s">
        <v>52</v>
      </c>
      <c r="C68" s="30">
        <f t="shared" si="5"/>
        <v>460</v>
      </c>
      <c r="D68" s="31" t="s">
        <v>34</v>
      </c>
      <c r="E68" s="24" t="str">
        <f>"Use NHHD/METeOR definition.
An indicator of whether data reported under item "&amp;A67&amp;" above has been estimated rather than directly sourced, as represented by a code.
1=yes
2=no"</f>
        <v>Use NHHD/METeOR definition.
An indicator of whether data reported under item 38a above has been estimated rather than directly sourced, as represented by a code.
1=yes
2=no</v>
      </c>
      <c r="F68" s="53"/>
      <c r="G68" s="45"/>
      <c r="H68" s="45"/>
      <c r="I68" s="46"/>
      <c r="J68" s="47"/>
    </row>
    <row r="69" spans="1:10" ht="267.75" x14ac:dyDescent="0.2">
      <c r="A69" s="31" t="str">
        <f t="shared" si="4"/>
        <v>39a</v>
      </c>
      <c r="B69" s="22" t="s">
        <v>79</v>
      </c>
      <c r="C69" s="30" t="str">
        <f t="shared" si="5"/>
        <v>461-474</v>
      </c>
      <c r="D69" s="31" t="s">
        <v>35</v>
      </c>
      <c r="E69" s="24" t="s">
        <v>275</v>
      </c>
      <c r="F69" s="53"/>
      <c r="G69" s="45"/>
      <c r="H69" s="45"/>
      <c r="I69" s="46"/>
      <c r="J69" s="47"/>
    </row>
    <row r="70" spans="1:10" ht="74.45" customHeight="1" x14ac:dyDescent="0.2">
      <c r="A70" s="31" t="str">
        <f t="shared" si="4"/>
        <v>39b</v>
      </c>
      <c r="B70" s="22" t="s">
        <v>52</v>
      </c>
      <c r="C70" s="30">
        <f t="shared" si="5"/>
        <v>475</v>
      </c>
      <c r="D70" s="31" t="s">
        <v>34</v>
      </c>
      <c r="E70" s="24" t="str">
        <f>"Use NHHD/METeOR definition.
An indicator of whether data reported under item "&amp;A69&amp;" above has been estimated rather than directly sourced, as represented by a code.
1=yes
2=no"</f>
        <v>Use NHHD/METeOR definition.
An indicator of whether data reported under item 39a above has been estimated rather than directly sourced, as represented by a code.
1=yes
2=no</v>
      </c>
      <c r="F70" s="53"/>
      <c r="G70" s="45"/>
      <c r="H70" s="45"/>
      <c r="I70" s="46"/>
      <c r="J70" s="47"/>
    </row>
    <row r="71" spans="1:10" ht="51" x14ac:dyDescent="0.2">
      <c r="A71" s="31" t="str">
        <f t="shared" si="4"/>
        <v>40a</v>
      </c>
      <c r="B71" s="22" t="s">
        <v>81</v>
      </c>
      <c r="C71" s="30" t="str">
        <f t="shared" si="5"/>
        <v>476-489</v>
      </c>
      <c r="D71" s="31" t="s">
        <v>35</v>
      </c>
      <c r="E71" s="24" t="s">
        <v>82</v>
      </c>
      <c r="F71" s="53"/>
      <c r="G71" s="45"/>
      <c r="H71" s="45"/>
      <c r="I71" s="46"/>
      <c r="J71" s="47"/>
    </row>
    <row r="72" spans="1:10" ht="74.099999999999994" customHeight="1" x14ac:dyDescent="0.2">
      <c r="A72" s="31" t="str">
        <f t="shared" si="4"/>
        <v>40b</v>
      </c>
      <c r="B72" s="22" t="s">
        <v>52</v>
      </c>
      <c r="C72" s="30">
        <f t="shared" si="5"/>
        <v>490</v>
      </c>
      <c r="D72" s="31" t="s">
        <v>34</v>
      </c>
      <c r="E72" s="24" t="str">
        <f>"Use NHHD/METeOR definition.
An indicator of whether data reported under item "&amp;A71&amp;" above has been estimated rather than directly sourced, as represented by a code.
1=yes
2=no"</f>
        <v>Use NHHD/METeOR definition.
An indicator of whether data reported under item 40a above has been estimated rather than directly sourced, as represented by a code.
1=yes
2=no</v>
      </c>
      <c r="F72" s="53"/>
      <c r="G72" s="45"/>
      <c r="H72" s="45"/>
      <c r="I72" s="46"/>
      <c r="J72" s="47"/>
    </row>
    <row r="73" spans="1:10" ht="60.6" customHeight="1" x14ac:dyDescent="0.2">
      <c r="A73" s="31" t="str">
        <f t="shared" si="4"/>
        <v>41a</v>
      </c>
      <c r="B73" s="22" t="s">
        <v>83</v>
      </c>
      <c r="C73" s="30" t="str">
        <f t="shared" si="5"/>
        <v>491-504</v>
      </c>
      <c r="D73" s="31" t="s">
        <v>35</v>
      </c>
      <c r="E73" s="24" t="s">
        <v>276</v>
      </c>
      <c r="F73" s="53"/>
      <c r="G73" s="45"/>
      <c r="H73" s="45"/>
      <c r="I73" s="46"/>
      <c r="J73" s="47"/>
    </row>
    <row r="74" spans="1:10" ht="75" customHeight="1" x14ac:dyDescent="0.2">
      <c r="A74" s="31" t="str">
        <f t="shared" si="4"/>
        <v>41b</v>
      </c>
      <c r="B74" s="22" t="s">
        <v>52</v>
      </c>
      <c r="C74" s="30">
        <f t="shared" si="5"/>
        <v>505</v>
      </c>
      <c r="D74" s="31" t="s">
        <v>34</v>
      </c>
      <c r="E74" s="24" t="str">
        <f>"Use NHHD/METeOR definition.
An indicator of whether data reported under item "&amp;A73&amp;" above has been estimated rather than directly sourced, as represented by a code.
1=yes
2=no"</f>
        <v>Use NHHD/METeOR definition.
An indicator of whether data reported under item 41a above has been estimated rather than directly sourced, as represented by a code.
1=yes
2=no</v>
      </c>
      <c r="F74" s="53"/>
      <c r="G74" s="45"/>
      <c r="H74" s="45"/>
      <c r="I74" s="46"/>
      <c r="J74" s="47"/>
    </row>
    <row r="75" spans="1:10" ht="66" customHeight="1" x14ac:dyDescent="0.2">
      <c r="A75" s="31" t="str">
        <f t="shared" si="4"/>
        <v>42a</v>
      </c>
      <c r="B75" s="22" t="s">
        <v>84</v>
      </c>
      <c r="C75" s="30" t="str">
        <f t="shared" si="5"/>
        <v>506-519</v>
      </c>
      <c r="D75" s="31" t="s">
        <v>35</v>
      </c>
      <c r="E75" s="24" t="s">
        <v>85</v>
      </c>
      <c r="F75" s="53"/>
      <c r="G75" s="45"/>
      <c r="H75" s="45"/>
      <c r="I75" s="46"/>
      <c r="J75" s="47"/>
    </row>
    <row r="76" spans="1:10" ht="75" customHeight="1" x14ac:dyDescent="0.2">
      <c r="A76" s="31" t="str">
        <f t="shared" si="4"/>
        <v>42b</v>
      </c>
      <c r="B76" s="22" t="s">
        <v>52</v>
      </c>
      <c r="C76" s="30">
        <f t="shared" si="5"/>
        <v>520</v>
      </c>
      <c r="D76" s="31" t="s">
        <v>34</v>
      </c>
      <c r="E76" s="24" t="str">
        <f>"Use NHHD/METeOR definition.
An indicator of whether data reported under item "&amp;A75&amp;" above has been estimated rather than directly sourced, as represented by a code.
1=yes
2=no"</f>
        <v>Use NHHD/METeOR definition.
An indicator of whether data reported under item 42a above has been estimated rather than directly sourced, as represented by a code.
1=yes
2=no</v>
      </c>
      <c r="F76" s="53"/>
      <c r="G76" s="45"/>
      <c r="H76" s="45"/>
      <c r="I76" s="46"/>
      <c r="J76" s="47"/>
    </row>
    <row r="77" spans="1:10" ht="178.5" x14ac:dyDescent="0.2">
      <c r="A77" s="31" t="str">
        <f t="shared" si="4"/>
        <v>43a</v>
      </c>
      <c r="B77" s="22" t="s">
        <v>86</v>
      </c>
      <c r="C77" s="30" t="str">
        <f t="shared" si="5"/>
        <v>521-534</v>
      </c>
      <c r="D77" s="31" t="s">
        <v>35</v>
      </c>
      <c r="E77" s="24" t="s">
        <v>87</v>
      </c>
      <c r="F77" s="53"/>
      <c r="G77" s="45"/>
      <c r="H77" s="45"/>
      <c r="I77" s="46"/>
      <c r="J77" s="47"/>
    </row>
    <row r="78" spans="1:10" ht="75.599999999999994" customHeight="1" x14ac:dyDescent="0.2">
      <c r="A78" s="31" t="str">
        <f t="shared" si="4"/>
        <v>43b</v>
      </c>
      <c r="B78" s="22" t="s">
        <v>52</v>
      </c>
      <c r="C78" s="30">
        <f t="shared" si="5"/>
        <v>535</v>
      </c>
      <c r="D78" s="31" t="s">
        <v>34</v>
      </c>
      <c r="E78" s="24" t="str">
        <f>"Use NHHD/METeOR definition.
An indicator of whether data reported under item "&amp;A77&amp;" above has been estimated rather than directly sourced, as represented by a code.
1=yes
2=no"</f>
        <v>Use NHHD/METeOR definition.
An indicator of whether data reported under item 43a above has been estimated rather than directly sourced, as represented by a code.
1=yes
2=no</v>
      </c>
      <c r="F78" s="53"/>
      <c r="G78" s="45"/>
      <c r="H78" s="45"/>
      <c r="I78" s="46"/>
      <c r="J78" s="47"/>
    </row>
    <row r="79" spans="1:10" ht="102" x14ac:dyDescent="0.2">
      <c r="A79" s="31" t="str">
        <f t="shared" si="4"/>
        <v>44a</v>
      </c>
      <c r="B79" s="22" t="s">
        <v>88</v>
      </c>
      <c r="C79" s="30" t="str">
        <f t="shared" si="5"/>
        <v>536-549</v>
      </c>
      <c r="D79" s="31" t="s">
        <v>35</v>
      </c>
      <c r="E79" s="24" t="s">
        <v>89</v>
      </c>
      <c r="F79" s="53"/>
      <c r="G79" s="45"/>
      <c r="H79" s="45"/>
      <c r="I79" s="46"/>
      <c r="J79" s="47"/>
    </row>
    <row r="80" spans="1:10" ht="73.5" customHeight="1" x14ac:dyDescent="0.2">
      <c r="A80" s="31" t="str">
        <f t="shared" si="4"/>
        <v>44b</v>
      </c>
      <c r="B80" s="22" t="s">
        <v>52</v>
      </c>
      <c r="C80" s="30">
        <f t="shared" si="5"/>
        <v>550</v>
      </c>
      <c r="D80" s="31" t="s">
        <v>34</v>
      </c>
      <c r="E80" s="24" t="str">
        <f>"Use NHHD/METeOR definition.
An indicator of whether data reported under item "&amp;A79&amp;" above has been estimated rather than directly sourced, as represented by a code.
1=yes
2=no"</f>
        <v>Use NHHD/METeOR definition.
An indicator of whether data reported under item 44a above has been estimated rather than directly sourced, as represented by a code.
1=yes
2=no</v>
      </c>
      <c r="F80" s="53"/>
      <c r="G80" s="45"/>
      <c r="H80" s="45"/>
      <c r="I80" s="46"/>
      <c r="J80" s="47"/>
    </row>
    <row r="81" spans="1:18" ht="38.1" customHeight="1" x14ac:dyDescent="0.2">
      <c r="A81" s="31" t="str">
        <f t="shared" si="4"/>
        <v>45a</v>
      </c>
      <c r="B81" s="22" t="s">
        <v>18</v>
      </c>
      <c r="C81" s="30" t="str">
        <f t="shared" si="5"/>
        <v>551-564</v>
      </c>
      <c r="D81" s="31" t="s">
        <v>35</v>
      </c>
      <c r="E81" s="24" t="str">
        <f>"The sum of data items "&amp;A49&amp;" to "&amp;A79&amp;" above, excluding items on Estimated data indicators.
Round to nearest dollar. Right justify, zero fill."</f>
        <v>The sum of data items 29a to 44a above, excluding items on Estimated data indicators.
Round to nearest dollar. Right justify, zero fill.</v>
      </c>
      <c r="F81" s="53"/>
      <c r="G81" s="45"/>
      <c r="H81" s="45"/>
      <c r="I81" s="46"/>
      <c r="J81" s="47"/>
    </row>
    <row r="82" spans="1:18" ht="74.099999999999994" customHeight="1" x14ac:dyDescent="0.2">
      <c r="A82" s="31" t="str">
        <f t="shared" si="4"/>
        <v>45b</v>
      </c>
      <c r="B82" s="22" t="s">
        <v>52</v>
      </c>
      <c r="C82" s="30">
        <f t="shared" si="5"/>
        <v>565</v>
      </c>
      <c r="D82" s="31" t="s">
        <v>34</v>
      </c>
      <c r="E82" s="24" t="str">
        <f>"Use NHHD/METeOR definition.
An indicator of whether data reported under item "&amp;A81&amp;" above has been estimated rather than directly sourced, as represented by a code.
1=yes
2=no"</f>
        <v>Use NHHD/METeOR definition.
An indicator of whether data reported under item 45a above has been estimated rather than directly sourced, as represented by a code.
1=yes
2=no</v>
      </c>
      <c r="F82" s="53"/>
      <c r="G82" s="45"/>
      <c r="H82" s="45"/>
      <c r="I82" s="46"/>
      <c r="J82" s="47"/>
    </row>
    <row r="83" spans="1:18" ht="38.25" x14ac:dyDescent="0.2">
      <c r="A83" s="31" t="str">
        <f t="shared" si="4"/>
        <v>46a</v>
      </c>
      <c r="B83" s="22" t="s">
        <v>19</v>
      </c>
      <c r="C83" s="30" t="str">
        <f t="shared" si="5"/>
        <v>566-579</v>
      </c>
      <c r="D83" s="31" t="s">
        <v>35</v>
      </c>
      <c r="E83" s="24" t="s">
        <v>277</v>
      </c>
      <c r="F83" s="53"/>
      <c r="G83" s="45"/>
      <c r="H83" s="45"/>
      <c r="I83" s="46"/>
      <c r="J83" s="47"/>
      <c r="K83" s="57"/>
      <c r="L83" s="57"/>
      <c r="M83" s="57"/>
      <c r="N83" s="57"/>
      <c r="O83" s="57"/>
      <c r="P83" s="57"/>
      <c r="Q83" s="57"/>
      <c r="R83" s="57"/>
    </row>
    <row r="84" spans="1:18" ht="71.45" customHeight="1" x14ac:dyDescent="0.2">
      <c r="A84" s="31" t="str">
        <f t="shared" si="4"/>
        <v>46b</v>
      </c>
      <c r="B84" s="22" t="s">
        <v>52</v>
      </c>
      <c r="C84" s="30">
        <f t="shared" si="5"/>
        <v>580</v>
      </c>
      <c r="D84" s="31" t="s">
        <v>34</v>
      </c>
      <c r="E84" s="24" t="str">
        <f>"Use NHHD/METeOR definition.
An indicator of whether data reported under item "&amp;A83&amp;" above has been estimated rather than directly sourced, as represented by a code.
1=yes
2=no"</f>
        <v>Use NHHD/METeOR definition.
An indicator of whether data reported under item 46a above has been estimated rather than directly sourced, as represented by a code.
1=yes
2=no</v>
      </c>
      <c r="F84" s="53"/>
      <c r="G84" s="45"/>
      <c r="H84" s="45"/>
      <c r="I84" s="46"/>
      <c r="J84" s="47"/>
    </row>
    <row r="85" spans="1:18" s="56" customFormat="1" ht="101.1" customHeight="1" collapsed="1" x14ac:dyDescent="0.2">
      <c r="A85" s="78" t="s">
        <v>250</v>
      </c>
      <c r="B85" s="79"/>
      <c r="C85" s="79"/>
      <c r="D85" s="79"/>
      <c r="E85" s="66" t="str">
        <f>"This section reports total recurrent expenditure on contracted care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"&amp;A79&amp;" of the Non-salary recurrent expenditure section above."</f>
        <v>This section reports total recurrent expenditure on contracted care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44a of the Non-salary recurrent expenditure section above.</v>
      </c>
      <c r="F85" s="53"/>
      <c r="G85" s="45"/>
      <c r="H85" s="45"/>
      <c r="I85" s="46"/>
      <c r="J85" s="47"/>
    </row>
    <row r="86" spans="1:18" ht="63.75" x14ac:dyDescent="0.2">
      <c r="A86" s="31">
        <f>LEFT(A84,2)+1</f>
        <v>47</v>
      </c>
      <c r="B86" s="24" t="s">
        <v>278</v>
      </c>
      <c r="C86" s="30" t="str">
        <f>IF(MID(D86,FIND("(",D86)+1,FIND(")",D86)-FIND("(",D86)-1)-1=0,RIGHT(C84,LEN(C84)-IFERROR(FIND("-",C84),0))+1,(RIGHT(C84,LEN(C84)-IFERROR(FIND("-",C84),0))+1)&amp;"-"&amp;(RIGHT(C84,LEN(C84)-IFERROR(FIND("-",C84),0))+MID(D86,FIND("(",D86)+1,FIND(")",D86)-FIND("(",D86)-1)))</f>
        <v>581-594</v>
      </c>
      <c r="D86" s="31" t="s">
        <v>35</v>
      </c>
      <c r="E86" s="24" t="s">
        <v>245</v>
      </c>
      <c r="F86" s="53"/>
      <c r="G86" s="45"/>
      <c r="H86" s="45"/>
      <c r="I86" s="46"/>
      <c r="J86" s="47"/>
      <c r="K86" s="57"/>
      <c r="L86" s="57"/>
      <c r="M86" s="57"/>
      <c r="N86" s="57"/>
      <c r="O86" s="57"/>
      <c r="P86" s="57"/>
      <c r="Q86" s="57"/>
      <c r="R86" s="57"/>
    </row>
    <row r="87" spans="1:18" ht="76.5" x14ac:dyDescent="0.2">
      <c r="A87" s="31">
        <f>A86+1</f>
        <v>48</v>
      </c>
      <c r="B87" s="24" t="s">
        <v>279</v>
      </c>
      <c r="C87" s="30" t="str">
        <f>IF(MID(D87,FIND("(",D87)+1,FIND(")",D87)-FIND("(",D87)-1)-1=0,RIGHT(C86,LEN(C86)-IFERROR(FIND("-",C86),0))+1,(RIGHT(C86,LEN(C86)-IFERROR(FIND("-",C86),0))+1)&amp;"-"&amp;(RIGHT(C86,LEN(C86)-IFERROR(FIND("-",C86),0))+MID(D87,FIND("(",D87)+1,FIND(")",D87)-FIND("(",D87)-1)))</f>
        <v>595-608</v>
      </c>
      <c r="D87" s="31" t="s">
        <v>35</v>
      </c>
      <c r="E87" s="24" t="s">
        <v>245</v>
      </c>
      <c r="F87" s="53"/>
      <c r="G87" s="45"/>
      <c r="H87" s="45"/>
      <c r="I87" s="46"/>
      <c r="J87" s="47"/>
      <c r="K87" s="57"/>
      <c r="L87" s="57"/>
      <c r="M87" s="57"/>
      <c r="N87" s="57"/>
      <c r="O87" s="57"/>
      <c r="P87" s="57"/>
      <c r="Q87" s="57"/>
      <c r="R87" s="57"/>
    </row>
    <row r="88" spans="1:18" ht="63.75" x14ac:dyDescent="0.2">
      <c r="A88" s="31">
        <f t="shared" ref="A88:A103" si="6">A87+1</f>
        <v>49</v>
      </c>
      <c r="B88" s="24" t="s">
        <v>280</v>
      </c>
      <c r="C88" s="30" t="str">
        <f t="shared" ref="C88:C103" si="7">IF(MID(D88,FIND("(",D88)+1,FIND(")",D88)-FIND("(",D88)-1)-1=0,RIGHT(C87,LEN(C87)-IFERROR(FIND("-",C87),0))+1,(RIGHT(C87,LEN(C87)-IFERROR(FIND("-",C87),0))+1)&amp;"-"&amp;(RIGHT(C87,LEN(C87)-IFERROR(FIND("-",C87),0))+MID(D88,FIND("(",D88)+1,FIND(")",D88)-FIND("(",D88)-1)))</f>
        <v>609-622</v>
      </c>
      <c r="D88" s="31" t="s">
        <v>35</v>
      </c>
      <c r="E88" s="24" t="s">
        <v>245</v>
      </c>
      <c r="F88" s="53"/>
      <c r="G88" s="45"/>
      <c r="H88" s="45"/>
      <c r="I88" s="46"/>
      <c r="J88" s="47"/>
      <c r="K88" s="57"/>
      <c r="L88" s="57"/>
      <c r="M88" s="57"/>
      <c r="N88" s="57"/>
      <c r="O88" s="57"/>
      <c r="P88" s="57"/>
      <c r="Q88" s="57"/>
      <c r="R88" s="57"/>
    </row>
    <row r="89" spans="1:18" ht="51" x14ac:dyDescent="0.2">
      <c r="A89" s="31">
        <f t="shared" si="6"/>
        <v>50</v>
      </c>
      <c r="B89" s="24" t="s">
        <v>281</v>
      </c>
      <c r="C89" s="30" t="str">
        <f t="shared" si="7"/>
        <v>623-636</v>
      </c>
      <c r="D89" s="31" t="s">
        <v>35</v>
      </c>
      <c r="E89" s="24" t="s">
        <v>245</v>
      </c>
      <c r="F89" s="53"/>
      <c r="G89" s="45"/>
      <c r="H89" s="45"/>
      <c r="I89" s="46"/>
      <c r="J89" s="47"/>
      <c r="K89" s="57"/>
      <c r="L89" s="57"/>
      <c r="M89" s="57"/>
      <c r="N89" s="57"/>
      <c r="O89" s="57"/>
      <c r="P89" s="57"/>
      <c r="Q89" s="57"/>
      <c r="R89" s="57"/>
    </row>
    <row r="90" spans="1:18" ht="51" x14ac:dyDescent="0.2">
      <c r="A90" s="31">
        <f>A89+1</f>
        <v>51</v>
      </c>
      <c r="B90" s="22" t="s">
        <v>282</v>
      </c>
      <c r="C90" s="30" t="str">
        <f t="shared" si="7"/>
        <v>637-650</v>
      </c>
      <c r="D90" s="31" t="s">
        <v>35</v>
      </c>
      <c r="E90" s="24" t="s">
        <v>245</v>
      </c>
      <c r="F90" s="53"/>
      <c r="G90" s="45"/>
      <c r="H90" s="45"/>
      <c r="I90" s="46"/>
      <c r="J90" s="47"/>
      <c r="K90" s="57"/>
      <c r="L90" s="57"/>
      <c r="M90" s="57"/>
      <c r="N90" s="57"/>
      <c r="O90" s="57"/>
      <c r="P90" s="57"/>
      <c r="Q90" s="57"/>
      <c r="R90" s="57"/>
    </row>
    <row r="91" spans="1:18" ht="63.75" x14ac:dyDescent="0.2">
      <c r="A91" s="31">
        <f t="shared" si="6"/>
        <v>52</v>
      </c>
      <c r="B91" s="22" t="s">
        <v>283</v>
      </c>
      <c r="C91" s="30" t="str">
        <f t="shared" si="7"/>
        <v>651-664</v>
      </c>
      <c r="D91" s="31" t="s">
        <v>35</v>
      </c>
      <c r="E91" s="24" t="s">
        <v>245</v>
      </c>
      <c r="F91" s="53"/>
      <c r="G91" s="45"/>
      <c r="H91" s="45"/>
      <c r="I91" s="46"/>
      <c r="J91" s="47"/>
      <c r="K91" s="57"/>
      <c r="L91" s="57"/>
      <c r="M91" s="57"/>
      <c r="N91" s="57"/>
      <c r="O91" s="57"/>
      <c r="P91" s="57"/>
      <c r="Q91" s="57"/>
      <c r="R91" s="57"/>
    </row>
    <row r="92" spans="1:18" ht="51" x14ac:dyDescent="0.2">
      <c r="A92" s="31">
        <f t="shared" si="6"/>
        <v>53</v>
      </c>
      <c r="B92" s="22" t="s">
        <v>90</v>
      </c>
      <c r="C92" s="30" t="str">
        <f t="shared" si="7"/>
        <v>665-678</v>
      </c>
      <c r="D92" s="31" t="s">
        <v>35</v>
      </c>
      <c r="E92" s="24" t="s">
        <v>284</v>
      </c>
      <c r="F92" s="53"/>
      <c r="G92" s="45"/>
      <c r="H92" s="45"/>
      <c r="I92" s="46"/>
      <c r="J92" s="47"/>
      <c r="K92" s="57"/>
      <c r="L92" s="57"/>
      <c r="M92" s="57"/>
      <c r="N92" s="57"/>
      <c r="O92" s="57"/>
      <c r="P92" s="57"/>
      <c r="Q92" s="57"/>
      <c r="R92" s="57"/>
    </row>
    <row r="93" spans="1:18" ht="51" x14ac:dyDescent="0.2">
      <c r="A93" s="31">
        <f t="shared" si="6"/>
        <v>54</v>
      </c>
      <c r="B93" s="22" t="s">
        <v>91</v>
      </c>
      <c r="C93" s="30" t="str">
        <f t="shared" si="7"/>
        <v>679-692</v>
      </c>
      <c r="D93" s="31" t="s">
        <v>35</v>
      </c>
      <c r="E93" s="24" t="s">
        <v>284</v>
      </c>
      <c r="F93" s="53"/>
      <c r="G93" s="45"/>
      <c r="H93" s="45"/>
      <c r="I93" s="46"/>
      <c r="J93" s="47"/>
      <c r="K93" s="57"/>
      <c r="L93" s="57"/>
      <c r="M93" s="57"/>
      <c r="N93" s="57"/>
      <c r="O93" s="57"/>
      <c r="P93" s="57"/>
      <c r="Q93" s="57"/>
      <c r="R93" s="57"/>
    </row>
    <row r="94" spans="1:18" ht="51" x14ac:dyDescent="0.2">
      <c r="A94" s="31">
        <f t="shared" si="6"/>
        <v>55</v>
      </c>
      <c r="B94" s="22" t="s">
        <v>92</v>
      </c>
      <c r="C94" s="30" t="str">
        <f t="shared" si="7"/>
        <v>693-706</v>
      </c>
      <c r="D94" s="31" t="s">
        <v>35</v>
      </c>
      <c r="E94" s="24" t="s">
        <v>284</v>
      </c>
      <c r="F94" s="53"/>
      <c r="G94" s="45"/>
      <c r="H94" s="45"/>
      <c r="I94" s="46"/>
      <c r="J94" s="47"/>
      <c r="K94" s="57"/>
      <c r="L94" s="57"/>
      <c r="M94" s="57"/>
      <c r="N94" s="57"/>
      <c r="O94" s="57"/>
      <c r="P94" s="57"/>
      <c r="Q94" s="57"/>
      <c r="R94" s="57"/>
    </row>
    <row r="95" spans="1:18" ht="63.75" x14ac:dyDescent="0.2">
      <c r="A95" s="31">
        <f t="shared" si="6"/>
        <v>56</v>
      </c>
      <c r="B95" s="22" t="s">
        <v>285</v>
      </c>
      <c r="C95" s="30" t="str">
        <f t="shared" si="7"/>
        <v>707-720</v>
      </c>
      <c r="D95" s="31" t="s">
        <v>35</v>
      </c>
      <c r="E95" s="24" t="s">
        <v>245</v>
      </c>
      <c r="F95" s="53"/>
      <c r="G95" s="45"/>
      <c r="H95" s="45"/>
      <c r="I95" s="46"/>
      <c r="J95" s="47"/>
      <c r="K95" s="57"/>
      <c r="L95" s="57"/>
      <c r="M95" s="57"/>
      <c r="N95" s="57"/>
      <c r="O95" s="57"/>
      <c r="P95" s="57"/>
      <c r="Q95" s="57"/>
      <c r="R95" s="57"/>
    </row>
    <row r="96" spans="1:18" ht="76.5" x14ac:dyDescent="0.2">
      <c r="A96" s="31">
        <f t="shared" ref="A96:A102" si="8">A95+1</f>
        <v>57</v>
      </c>
      <c r="B96" s="22" t="s">
        <v>286</v>
      </c>
      <c r="C96" s="30" t="str">
        <f t="shared" ref="C96:C102" si="9">IF(MID(D96,FIND("(",D96)+1,FIND(")",D96)-FIND("(",D96)-1)-1=0,RIGHT(C95,LEN(C95)-IFERROR(FIND("-",C95),0))+1,(RIGHT(C95,LEN(C95)-IFERROR(FIND("-",C95),0))+1)&amp;"-"&amp;(RIGHT(C95,LEN(C95)-IFERROR(FIND("-",C95),0))+MID(D96,FIND("(",D96)+1,FIND(")",D96)-FIND("(",D96)-1)))</f>
        <v>721-734</v>
      </c>
      <c r="D96" s="31" t="s">
        <v>35</v>
      </c>
      <c r="E96" s="24" t="s">
        <v>245</v>
      </c>
      <c r="F96" s="53"/>
      <c r="G96" s="45"/>
      <c r="H96" s="45"/>
      <c r="I96" s="46"/>
      <c r="J96" s="47"/>
      <c r="K96" s="57"/>
      <c r="L96" s="57"/>
      <c r="M96" s="57"/>
      <c r="N96" s="57"/>
      <c r="O96" s="57"/>
      <c r="P96" s="57"/>
      <c r="Q96" s="57"/>
      <c r="R96" s="57"/>
    </row>
    <row r="97" spans="1:18" ht="63.75" x14ac:dyDescent="0.2">
      <c r="A97" s="31">
        <f t="shared" si="8"/>
        <v>58</v>
      </c>
      <c r="B97" s="22" t="s">
        <v>287</v>
      </c>
      <c r="C97" s="30" t="str">
        <f t="shared" si="9"/>
        <v>735-748</v>
      </c>
      <c r="D97" s="31" t="s">
        <v>35</v>
      </c>
      <c r="E97" s="24" t="s">
        <v>245</v>
      </c>
      <c r="F97" s="53"/>
      <c r="G97" s="45"/>
      <c r="H97" s="45"/>
      <c r="I97" s="46"/>
      <c r="J97" s="47"/>
      <c r="K97" s="57"/>
      <c r="L97" s="57"/>
      <c r="M97" s="57"/>
      <c r="N97" s="57"/>
      <c r="O97" s="57"/>
      <c r="P97" s="57"/>
      <c r="Q97" s="57"/>
      <c r="R97" s="57"/>
    </row>
    <row r="98" spans="1:18" ht="51" x14ac:dyDescent="0.2">
      <c r="A98" s="31">
        <f t="shared" si="8"/>
        <v>59</v>
      </c>
      <c r="B98" s="22" t="s">
        <v>221</v>
      </c>
      <c r="C98" s="30" t="str">
        <f t="shared" si="9"/>
        <v>749-762</v>
      </c>
      <c r="D98" s="31" t="s">
        <v>35</v>
      </c>
      <c r="E98" s="24" t="s">
        <v>284</v>
      </c>
      <c r="F98" s="53"/>
      <c r="G98" s="45"/>
      <c r="H98" s="45"/>
      <c r="I98" s="46"/>
      <c r="J98" s="47"/>
      <c r="K98" s="57"/>
      <c r="L98" s="57"/>
      <c r="M98" s="57"/>
      <c r="N98" s="57"/>
      <c r="O98" s="57"/>
      <c r="P98" s="57"/>
      <c r="Q98" s="57"/>
      <c r="R98" s="57"/>
    </row>
    <row r="99" spans="1:18" ht="51" x14ac:dyDescent="0.2">
      <c r="A99" s="31">
        <f t="shared" si="8"/>
        <v>60</v>
      </c>
      <c r="B99" s="22" t="s">
        <v>222</v>
      </c>
      <c r="C99" s="30" t="str">
        <f t="shared" si="9"/>
        <v>763-776</v>
      </c>
      <c r="D99" s="31" t="s">
        <v>35</v>
      </c>
      <c r="E99" s="24" t="s">
        <v>284</v>
      </c>
      <c r="F99" s="53"/>
      <c r="G99" s="45"/>
      <c r="H99" s="45"/>
      <c r="I99" s="46"/>
      <c r="J99" s="47"/>
      <c r="K99" s="57"/>
      <c r="L99" s="57"/>
      <c r="M99" s="57"/>
      <c r="N99" s="57"/>
      <c r="O99" s="57"/>
      <c r="P99" s="57"/>
      <c r="Q99" s="57"/>
      <c r="R99" s="57"/>
    </row>
    <row r="100" spans="1:18" ht="76.5" x14ac:dyDescent="0.2">
      <c r="A100" s="31">
        <f t="shared" si="8"/>
        <v>61</v>
      </c>
      <c r="B100" s="22" t="s">
        <v>288</v>
      </c>
      <c r="C100" s="30" t="str">
        <f t="shared" si="9"/>
        <v>777-790</v>
      </c>
      <c r="D100" s="31" t="s">
        <v>35</v>
      </c>
      <c r="E100" s="24" t="s">
        <v>245</v>
      </c>
      <c r="F100" s="53"/>
      <c r="G100" s="45"/>
      <c r="H100" s="45"/>
      <c r="I100" s="46"/>
      <c r="J100" s="47"/>
      <c r="K100" s="57"/>
      <c r="L100" s="57"/>
      <c r="M100" s="57"/>
      <c r="N100" s="57"/>
      <c r="O100" s="57"/>
      <c r="P100" s="57"/>
      <c r="Q100" s="57"/>
      <c r="R100" s="57"/>
    </row>
    <row r="101" spans="1:18" ht="51" x14ac:dyDescent="0.2">
      <c r="A101" s="31">
        <f t="shared" si="8"/>
        <v>62</v>
      </c>
      <c r="B101" s="22" t="s">
        <v>223</v>
      </c>
      <c r="C101" s="30" t="str">
        <f t="shared" si="9"/>
        <v>791-804</v>
      </c>
      <c r="D101" s="31" t="s">
        <v>35</v>
      </c>
      <c r="E101" s="24" t="s">
        <v>284</v>
      </c>
      <c r="F101" s="53"/>
      <c r="G101" s="45"/>
      <c r="H101" s="45"/>
      <c r="I101" s="46"/>
      <c r="J101" s="47"/>
      <c r="K101" s="57"/>
      <c r="L101" s="57"/>
      <c r="M101" s="57"/>
      <c r="N101" s="57"/>
      <c r="O101" s="57"/>
      <c r="P101" s="57"/>
      <c r="Q101" s="57"/>
      <c r="R101" s="57"/>
    </row>
    <row r="102" spans="1:18" ht="51" x14ac:dyDescent="0.2">
      <c r="A102" s="31">
        <f t="shared" si="8"/>
        <v>63</v>
      </c>
      <c r="B102" s="22" t="s">
        <v>217</v>
      </c>
      <c r="C102" s="30" t="str">
        <f t="shared" si="9"/>
        <v>805-818</v>
      </c>
      <c r="D102" s="31" t="s">
        <v>35</v>
      </c>
      <c r="E102" s="24" t="s">
        <v>284</v>
      </c>
      <c r="F102" s="53"/>
      <c r="G102" s="45"/>
      <c r="H102" s="45"/>
      <c r="I102" s="46"/>
      <c r="J102" s="47"/>
      <c r="K102" s="57"/>
      <c r="L102" s="57"/>
      <c r="M102" s="57"/>
      <c r="N102" s="57"/>
      <c r="O102" s="57"/>
      <c r="P102" s="57"/>
      <c r="Q102" s="57"/>
      <c r="R102" s="57"/>
    </row>
    <row r="103" spans="1:18" ht="74.099999999999994" customHeight="1" x14ac:dyDescent="0.2">
      <c r="A103" s="31">
        <f t="shared" si="6"/>
        <v>64</v>
      </c>
      <c r="B103" s="22" t="s">
        <v>93</v>
      </c>
      <c r="C103" s="30" t="str">
        <f t="shared" si="7"/>
        <v>819-832</v>
      </c>
      <c r="D103" s="31" t="s">
        <v>35</v>
      </c>
      <c r="E103" s="24" t="str">
        <f>"Use NHHD/METeOR definition.
Sum of item "&amp;A86&amp;"-"&amp;A102&amp;". 
This is the total recurrent expenditure on provision of contracted care by private hospitals incurred by an establishment, should also be included in item "&amp;A79&amp;".
Round to nearest dollar. Right justify, zero fill."</f>
        <v>Use NHHD/METeOR definition.
Sum of item 47-63. 
This is the total recurrent expenditure on provision of contracted care by private hospitals incurred by an establishment, should also be included in item 44a.
Round to nearest dollar. Right justify, zero fill.</v>
      </c>
      <c r="F103" s="53"/>
      <c r="G103" s="45"/>
      <c r="H103" s="45"/>
      <c r="I103" s="46"/>
      <c r="J103" s="47"/>
      <c r="K103" s="57"/>
      <c r="L103" s="57"/>
      <c r="M103" s="57"/>
      <c r="N103" s="57"/>
      <c r="O103" s="57"/>
      <c r="P103" s="57"/>
      <c r="Q103" s="57"/>
      <c r="R103" s="57"/>
    </row>
    <row r="104" spans="1:18" s="56" customFormat="1" ht="102" collapsed="1" x14ac:dyDescent="0.2">
      <c r="A104" s="78" t="s">
        <v>251</v>
      </c>
      <c r="B104" s="79"/>
      <c r="C104" s="79"/>
      <c r="D104" s="79"/>
      <c r="E104" s="66" t="str">
        <f>"This section reports total recurrent expenditure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"&amp;A83&amp;"."</f>
        <v>This section reports total recurrent expenditure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46a.</v>
      </c>
      <c r="F104" s="53"/>
      <c r="G104" s="45"/>
      <c r="H104" s="45"/>
      <c r="I104" s="46"/>
      <c r="J104" s="47"/>
    </row>
    <row r="105" spans="1:18" ht="63.75" x14ac:dyDescent="0.2">
      <c r="A105" s="31">
        <f>A103+1</f>
        <v>65</v>
      </c>
      <c r="B105" s="24" t="s">
        <v>278</v>
      </c>
      <c r="C105" s="30" t="str">
        <f>IF(MID(D105,FIND("(",D105)+1,FIND(")",D105)-FIND("(",D105)-1)-1=0,RIGHT(C103,LEN(C103)-IFERROR(FIND("-",C103),0))+1,(RIGHT(C103,LEN(C103)-IFERROR(FIND("-",C103),0))+1)&amp;"-"&amp;(RIGHT(C103,LEN(C103)-IFERROR(FIND("-",C103),0))+MID(D105,FIND("(",D105)+1,FIND(")",D105)-FIND("(",D105)-1)))</f>
        <v>833-846</v>
      </c>
      <c r="D105" s="31" t="s">
        <v>35</v>
      </c>
      <c r="E105" s="24" t="s">
        <v>244</v>
      </c>
      <c r="F105" s="53"/>
      <c r="G105" s="45"/>
      <c r="H105" s="45"/>
      <c r="I105" s="46"/>
      <c r="J105" s="47"/>
      <c r="K105" s="57"/>
      <c r="L105" s="57"/>
      <c r="M105" s="57"/>
      <c r="N105" s="57"/>
      <c r="O105" s="57"/>
      <c r="P105" s="57"/>
      <c r="Q105" s="57"/>
      <c r="R105" s="57"/>
    </row>
    <row r="106" spans="1:18" ht="76.5" x14ac:dyDescent="0.2">
      <c r="A106" s="31">
        <f>A105+1</f>
        <v>66</v>
      </c>
      <c r="B106" s="24" t="s">
        <v>279</v>
      </c>
      <c r="C106" s="30" t="str">
        <f>IF(MID(D106,FIND("(",D106)+1,FIND(")",D106)-FIND("(",D106)-1)-1=0,RIGHT(C105,LEN(C105)-IFERROR(FIND("-",C105),0))+1,(RIGHT(C105,LEN(C105)-IFERROR(FIND("-",C105),0))+1)&amp;"-"&amp;(RIGHT(C105,LEN(C105)-IFERROR(FIND("-",C105),0))+MID(D106,FIND("(",D106)+1,FIND(")",D106)-FIND("(",D106)-1)))</f>
        <v>847-860</v>
      </c>
      <c r="D106" s="31" t="s">
        <v>35</v>
      </c>
      <c r="E106" s="24" t="s">
        <v>244</v>
      </c>
      <c r="F106" s="53"/>
      <c r="G106" s="45"/>
      <c r="H106" s="45"/>
      <c r="I106" s="46"/>
      <c r="J106" s="47"/>
      <c r="K106" s="57"/>
      <c r="L106" s="57"/>
      <c r="M106" s="57"/>
      <c r="N106" s="57"/>
      <c r="O106" s="57"/>
      <c r="P106" s="57"/>
      <c r="Q106" s="57"/>
      <c r="R106" s="57"/>
    </row>
    <row r="107" spans="1:18" ht="63.75" x14ac:dyDescent="0.2">
      <c r="A107" s="31">
        <f t="shared" ref="A107:A122" si="10">A106+1</f>
        <v>67</v>
      </c>
      <c r="B107" s="24" t="s">
        <v>280</v>
      </c>
      <c r="C107" s="30" t="str">
        <f t="shared" ref="C107:C122" si="11">IF(MID(D107,FIND("(",D107)+1,FIND(")",D107)-FIND("(",D107)-1)-1=0,RIGHT(C106,LEN(C106)-IFERROR(FIND("-",C106),0))+1,(RIGHT(C106,LEN(C106)-IFERROR(FIND("-",C106),0))+1)&amp;"-"&amp;(RIGHT(C106,LEN(C106)-IFERROR(FIND("-",C106),0))+MID(D107,FIND("(",D107)+1,FIND(")",D107)-FIND("(",D107)-1)))</f>
        <v>861-874</v>
      </c>
      <c r="D107" s="31" t="s">
        <v>35</v>
      </c>
      <c r="E107" s="24" t="s">
        <v>244</v>
      </c>
      <c r="F107" s="53"/>
      <c r="G107" s="45"/>
      <c r="H107" s="45"/>
      <c r="I107" s="46"/>
      <c r="J107" s="47"/>
      <c r="K107" s="57"/>
      <c r="L107" s="57"/>
      <c r="M107" s="57"/>
      <c r="N107" s="57"/>
      <c r="O107" s="57"/>
      <c r="P107" s="57"/>
      <c r="Q107" s="57"/>
      <c r="R107" s="57"/>
    </row>
    <row r="108" spans="1:18" ht="51" x14ac:dyDescent="0.2">
      <c r="A108" s="31">
        <f t="shared" si="10"/>
        <v>68</v>
      </c>
      <c r="B108" s="24" t="s">
        <v>237</v>
      </c>
      <c r="C108" s="30" t="str">
        <f t="shared" si="11"/>
        <v>875-888</v>
      </c>
      <c r="D108" s="31" t="s">
        <v>35</v>
      </c>
      <c r="E108" s="24" t="s">
        <v>289</v>
      </c>
      <c r="F108" s="53"/>
      <c r="G108" s="45"/>
      <c r="H108" s="45"/>
      <c r="I108" s="46"/>
      <c r="J108" s="47"/>
      <c r="K108" s="57"/>
      <c r="L108" s="57"/>
      <c r="M108" s="57"/>
      <c r="N108" s="57"/>
      <c r="O108" s="57"/>
      <c r="P108" s="57"/>
      <c r="Q108" s="57"/>
      <c r="R108" s="57"/>
    </row>
    <row r="109" spans="1:18" ht="51" x14ac:dyDescent="0.2">
      <c r="A109" s="31">
        <f>A108+1</f>
        <v>69</v>
      </c>
      <c r="B109" s="22" t="s">
        <v>238</v>
      </c>
      <c r="C109" s="30" t="str">
        <f t="shared" si="11"/>
        <v>889-902</v>
      </c>
      <c r="D109" s="31" t="s">
        <v>35</v>
      </c>
      <c r="E109" s="24" t="s">
        <v>289</v>
      </c>
      <c r="F109" s="53"/>
      <c r="G109" s="45"/>
      <c r="H109" s="45"/>
      <c r="I109" s="46"/>
      <c r="J109" s="47"/>
      <c r="K109" s="57"/>
      <c r="L109" s="57"/>
      <c r="M109" s="57"/>
      <c r="N109" s="57"/>
      <c r="O109" s="57"/>
      <c r="P109" s="57"/>
      <c r="Q109" s="57"/>
      <c r="R109" s="57"/>
    </row>
    <row r="110" spans="1:18" ht="63.75" x14ac:dyDescent="0.2">
      <c r="A110" s="31">
        <f t="shared" si="10"/>
        <v>70</v>
      </c>
      <c r="B110" s="22" t="s">
        <v>283</v>
      </c>
      <c r="C110" s="30" t="str">
        <f t="shared" si="11"/>
        <v>903-916</v>
      </c>
      <c r="D110" s="31" t="s">
        <v>35</v>
      </c>
      <c r="E110" s="24" t="s">
        <v>244</v>
      </c>
      <c r="F110" s="53"/>
      <c r="G110" s="45"/>
      <c r="H110" s="45"/>
      <c r="I110" s="46"/>
      <c r="J110" s="47"/>
      <c r="K110" s="57"/>
      <c r="L110" s="57"/>
      <c r="M110" s="57"/>
      <c r="N110" s="57"/>
      <c r="O110" s="57"/>
      <c r="P110" s="57"/>
      <c r="Q110" s="57"/>
      <c r="R110" s="57"/>
    </row>
    <row r="111" spans="1:18" ht="51" x14ac:dyDescent="0.2">
      <c r="A111" s="31">
        <f t="shared" si="10"/>
        <v>71</v>
      </c>
      <c r="B111" s="22" t="s">
        <v>90</v>
      </c>
      <c r="C111" s="30" t="str">
        <f t="shared" si="11"/>
        <v>917-930</v>
      </c>
      <c r="D111" s="31" t="s">
        <v>35</v>
      </c>
      <c r="E111" s="24" t="s">
        <v>289</v>
      </c>
      <c r="F111" s="53"/>
      <c r="G111" s="45"/>
      <c r="H111" s="45"/>
      <c r="I111" s="46"/>
      <c r="J111" s="47"/>
      <c r="K111" s="57"/>
      <c r="L111" s="57"/>
      <c r="M111" s="57"/>
      <c r="N111" s="57"/>
      <c r="O111" s="57"/>
      <c r="P111" s="57"/>
      <c r="Q111" s="57"/>
      <c r="R111" s="57"/>
    </row>
    <row r="112" spans="1:18" ht="51" x14ac:dyDescent="0.2">
      <c r="A112" s="31">
        <f t="shared" si="10"/>
        <v>72</v>
      </c>
      <c r="B112" s="22" t="s">
        <v>91</v>
      </c>
      <c r="C112" s="30" t="str">
        <f t="shared" si="11"/>
        <v>931-944</v>
      </c>
      <c r="D112" s="31" t="s">
        <v>35</v>
      </c>
      <c r="E112" s="24" t="s">
        <v>289</v>
      </c>
      <c r="F112" s="53"/>
      <c r="G112" s="45"/>
      <c r="H112" s="45"/>
      <c r="I112" s="46"/>
      <c r="J112" s="47"/>
      <c r="K112" s="57"/>
      <c r="L112" s="57"/>
      <c r="M112" s="57"/>
      <c r="N112" s="57"/>
      <c r="O112" s="57"/>
      <c r="P112" s="57"/>
      <c r="Q112" s="57"/>
      <c r="R112" s="57"/>
    </row>
    <row r="113" spans="1:18" ht="51" x14ac:dyDescent="0.2">
      <c r="A113" s="31">
        <f t="shared" si="10"/>
        <v>73</v>
      </c>
      <c r="B113" s="22" t="s">
        <v>92</v>
      </c>
      <c r="C113" s="30" t="str">
        <f t="shared" si="11"/>
        <v>945-958</v>
      </c>
      <c r="D113" s="31" t="s">
        <v>35</v>
      </c>
      <c r="E113" s="24" t="s">
        <v>289</v>
      </c>
      <c r="F113" s="53"/>
      <c r="G113" s="45"/>
      <c r="H113" s="45"/>
      <c r="I113" s="46"/>
      <c r="J113" s="47"/>
      <c r="K113" s="57"/>
      <c r="L113" s="57"/>
      <c r="M113" s="57"/>
      <c r="N113" s="57"/>
      <c r="O113" s="57"/>
      <c r="P113" s="57"/>
      <c r="Q113" s="57"/>
      <c r="R113" s="57"/>
    </row>
    <row r="114" spans="1:18" ht="63.75" x14ac:dyDescent="0.2">
      <c r="A114" s="31">
        <f>A113+1</f>
        <v>74</v>
      </c>
      <c r="B114" s="22" t="s">
        <v>285</v>
      </c>
      <c r="C114" s="30" t="str">
        <f t="shared" ref="C114:C121" si="12">IF(MID(D114,FIND("(",D114)+1,FIND(")",D114)-FIND("(",D114)-1)-1=0,RIGHT(C113,LEN(C113)-IFERROR(FIND("-",C113),0))+1,(RIGHT(C113,LEN(C113)-IFERROR(FIND("-",C113),0))+1)&amp;"-"&amp;(RIGHT(C113,LEN(C113)-IFERROR(FIND("-",C113),0))+MID(D114,FIND("(",D114)+1,FIND(")",D114)-FIND("(",D114)-1)))</f>
        <v>959-972</v>
      </c>
      <c r="D114" s="31" t="s">
        <v>35</v>
      </c>
      <c r="E114" s="24" t="s">
        <v>244</v>
      </c>
      <c r="F114" s="53"/>
      <c r="G114" s="45"/>
      <c r="H114" s="45"/>
      <c r="I114" s="46"/>
      <c r="J114" s="47"/>
      <c r="K114" s="57"/>
      <c r="L114" s="57"/>
      <c r="M114" s="57"/>
      <c r="N114" s="57"/>
      <c r="O114" s="57"/>
      <c r="P114" s="57"/>
      <c r="Q114" s="57"/>
      <c r="R114" s="57"/>
    </row>
    <row r="115" spans="1:18" ht="76.5" x14ac:dyDescent="0.2">
      <c r="A115" s="31">
        <f t="shared" ref="A115:A121" si="13">A114+1</f>
        <v>75</v>
      </c>
      <c r="B115" s="22" t="s">
        <v>286</v>
      </c>
      <c r="C115" s="30" t="str">
        <f t="shared" si="12"/>
        <v>973-986</v>
      </c>
      <c r="D115" s="31" t="s">
        <v>35</v>
      </c>
      <c r="E115" s="24" t="s">
        <v>244</v>
      </c>
      <c r="F115" s="53"/>
      <c r="G115" s="45"/>
      <c r="H115" s="45"/>
      <c r="I115" s="46"/>
      <c r="J115" s="47"/>
      <c r="K115" s="57"/>
      <c r="L115" s="57"/>
      <c r="M115" s="57"/>
      <c r="N115" s="57"/>
      <c r="O115" s="57"/>
      <c r="P115" s="57"/>
      <c r="Q115" s="57"/>
      <c r="R115" s="57"/>
    </row>
    <row r="116" spans="1:18" ht="63.75" x14ac:dyDescent="0.2">
      <c r="A116" s="31">
        <f t="shared" si="13"/>
        <v>76</v>
      </c>
      <c r="B116" s="22" t="s">
        <v>287</v>
      </c>
      <c r="C116" s="30" t="str">
        <f t="shared" si="12"/>
        <v>987-1000</v>
      </c>
      <c r="D116" s="31" t="s">
        <v>35</v>
      </c>
      <c r="E116" s="24" t="s">
        <v>244</v>
      </c>
      <c r="F116" s="53"/>
      <c r="G116" s="45"/>
      <c r="H116" s="45"/>
      <c r="I116" s="46"/>
      <c r="J116" s="47"/>
      <c r="K116" s="57"/>
      <c r="L116" s="57"/>
      <c r="M116" s="57"/>
      <c r="N116" s="57"/>
      <c r="O116" s="57"/>
      <c r="P116" s="57"/>
      <c r="Q116" s="57"/>
      <c r="R116" s="57"/>
    </row>
    <row r="117" spans="1:18" ht="51" x14ac:dyDescent="0.2">
      <c r="A117" s="31">
        <f t="shared" si="13"/>
        <v>77</v>
      </c>
      <c r="B117" s="22" t="s">
        <v>290</v>
      </c>
      <c r="C117" s="30" t="str">
        <f t="shared" si="12"/>
        <v>1001-1014</v>
      </c>
      <c r="D117" s="31" t="s">
        <v>35</v>
      </c>
      <c r="E117" s="24" t="s">
        <v>244</v>
      </c>
      <c r="F117" s="53"/>
      <c r="G117" s="45"/>
      <c r="H117" s="45"/>
      <c r="I117" s="46"/>
      <c r="J117" s="47"/>
      <c r="K117" s="57"/>
      <c r="L117" s="57"/>
      <c r="M117" s="57"/>
      <c r="N117" s="57"/>
      <c r="O117" s="57"/>
      <c r="P117" s="57"/>
      <c r="Q117" s="57"/>
      <c r="R117" s="57"/>
    </row>
    <row r="118" spans="1:18" ht="51" x14ac:dyDescent="0.2">
      <c r="A118" s="31">
        <f t="shared" si="13"/>
        <v>78</v>
      </c>
      <c r="B118" s="22" t="s">
        <v>291</v>
      </c>
      <c r="C118" s="30" t="str">
        <f t="shared" si="12"/>
        <v>1015-1028</v>
      </c>
      <c r="D118" s="31" t="s">
        <v>35</v>
      </c>
      <c r="E118" s="24" t="s">
        <v>244</v>
      </c>
      <c r="F118" s="53"/>
      <c r="G118" s="45"/>
      <c r="H118" s="45"/>
      <c r="I118" s="46"/>
      <c r="J118" s="47"/>
      <c r="K118" s="57"/>
      <c r="L118" s="57"/>
      <c r="M118" s="57"/>
      <c r="N118" s="57"/>
      <c r="O118" s="57"/>
      <c r="P118" s="57"/>
      <c r="Q118" s="57"/>
      <c r="R118" s="57"/>
    </row>
    <row r="119" spans="1:18" ht="76.5" x14ac:dyDescent="0.2">
      <c r="A119" s="31">
        <f t="shared" si="13"/>
        <v>79</v>
      </c>
      <c r="B119" s="22" t="s">
        <v>288</v>
      </c>
      <c r="C119" s="30" t="str">
        <f t="shared" si="12"/>
        <v>1029-1042</v>
      </c>
      <c r="D119" s="31" t="s">
        <v>35</v>
      </c>
      <c r="E119" s="24" t="s">
        <v>244</v>
      </c>
      <c r="F119" s="53"/>
      <c r="G119" s="45"/>
      <c r="H119" s="45"/>
      <c r="I119" s="46"/>
      <c r="J119" s="47"/>
      <c r="K119" s="57"/>
      <c r="L119" s="57"/>
      <c r="M119" s="57"/>
      <c r="N119" s="57"/>
      <c r="O119" s="57"/>
      <c r="P119" s="57"/>
      <c r="Q119" s="57"/>
      <c r="R119" s="57"/>
    </row>
    <row r="120" spans="1:18" ht="51" x14ac:dyDescent="0.2">
      <c r="A120" s="31">
        <f>A119+1</f>
        <v>80</v>
      </c>
      <c r="B120" s="22" t="s">
        <v>223</v>
      </c>
      <c r="C120" s="30" t="str">
        <f t="shared" si="12"/>
        <v>1043-1056</v>
      </c>
      <c r="D120" s="31" t="s">
        <v>35</v>
      </c>
      <c r="E120" s="24" t="s">
        <v>289</v>
      </c>
      <c r="F120" s="53"/>
      <c r="G120" s="45"/>
      <c r="H120" s="45"/>
      <c r="I120" s="46"/>
      <c r="J120" s="47"/>
      <c r="K120" s="57"/>
      <c r="L120" s="57"/>
      <c r="M120" s="57"/>
      <c r="N120" s="57"/>
      <c r="O120" s="57"/>
      <c r="P120" s="57"/>
      <c r="Q120" s="57"/>
      <c r="R120" s="57"/>
    </row>
    <row r="121" spans="1:18" ht="51" x14ac:dyDescent="0.2">
      <c r="A121" s="31">
        <f t="shared" si="13"/>
        <v>81</v>
      </c>
      <c r="B121" s="22" t="s">
        <v>217</v>
      </c>
      <c r="C121" s="30" t="str">
        <f t="shared" si="12"/>
        <v>1057-1070</v>
      </c>
      <c r="D121" s="31" t="s">
        <v>35</v>
      </c>
      <c r="E121" s="24" t="s">
        <v>289</v>
      </c>
      <c r="F121" s="53"/>
      <c r="G121" s="45"/>
      <c r="H121" s="45"/>
      <c r="I121" s="46"/>
      <c r="J121" s="47"/>
      <c r="K121" s="57"/>
      <c r="L121" s="57"/>
      <c r="M121" s="57"/>
      <c r="N121" s="57"/>
      <c r="O121" s="57"/>
      <c r="P121" s="57"/>
      <c r="Q121" s="57"/>
      <c r="R121" s="57"/>
    </row>
    <row r="122" spans="1:18" ht="38.25" x14ac:dyDescent="0.2">
      <c r="A122" s="31">
        <f t="shared" si="10"/>
        <v>82</v>
      </c>
      <c r="B122" s="22" t="s">
        <v>93</v>
      </c>
      <c r="C122" s="30" t="str">
        <f t="shared" si="11"/>
        <v>1071-1084</v>
      </c>
      <c r="D122" s="31" t="s">
        <v>35</v>
      </c>
      <c r="E122" s="24" t="str">
        <f>"Use NHHD/METeOR definition.
Sum of item "&amp;A105&amp;"-"&amp;A121&amp;". This total should equal to item "&amp;A83&amp;".
Round to nearest dollar. Right justify, zero fill."</f>
        <v>Use NHHD/METeOR definition.
Sum of item 65-81. This total should equal to item 46a.
Round to nearest dollar. Right justify, zero fill.</v>
      </c>
      <c r="F122" s="53"/>
      <c r="G122" s="45"/>
      <c r="H122" s="45"/>
      <c r="I122" s="46"/>
      <c r="J122" s="47"/>
      <c r="K122" s="57"/>
      <c r="L122" s="57"/>
      <c r="M122" s="57"/>
      <c r="N122" s="57"/>
      <c r="O122" s="57"/>
      <c r="P122" s="57"/>
      <c r="Q122" s="57"/>
      <c r="R122" s="57"/>
    </row>
    <row r="123" spans="1:18" s="56" customFormat="1" ht="77.099999999999994" customHeight="1" collapsed="1" x14ac:dyDescent="0.2">
      <c r="A123" s="76" t="s">
        <v>224</v>
      </c>
      <c r="B123" s="77"/>
      <c r="C123" s="77"/>
      <c r="D123" s="77"/>
      <c r="E123" s="66" t="s">
        <v>209</v>
      </c>
      <c r="F123" s="53"/>
      <c r="G123" s="45"/>
      <c r="H123" s="45"/>
      <c r="I123" s="46"/>
      <c r="J123" s="47"/>
    </row>
    <row r="124" spans="1:18" ht="51" x14ac:dyDescent="0.2">
      <c r="A124" s="31" t="str">
        <f>(A122+1)&amp;"a"</f>
        <v>83a</v>
      </c>
      <c r="B124" s="22" t="s">
        <v>94</v>
      </c>
      <c r="C124" s="30" t="str">
        <f>IF(MID(D124,FIND("(",D124)+1,FIND(")",D124)-FIND("(",D124)-1)-1=0,RIGHT(C122,LEN(C122)-IFERROR(FIND("-",C122),0))+1,(RIGHT(C122,LEN(C122)-IFERROR(FIND("-",C122),0))+1)&amp;"-"&amp;(RIGHT(C122,LEN(C122)-IFERROR(FIND("-",C122),0))+MID(D124,FIND("(",D124)+1,FIND(")",D124)-FIND("(",D124)-1)))</f>
        <v>1085-1098</v>
      </c>
      <c r="D124" s="31" t="s">
        <v>35</v>
      </c>
      <c r="E124" s="24" t="s">
        <v>292</v>
      </c>
      <c r="F124" s="53"/>
      <c r="G124" s="45"/>
      <c r="H124" s="45"/>
      <c r="I124" s="46"/>
      <c r="J124" s="47"/>
    </row>
    <row r="125" spans="1:18" ht="73.5" customHeight="1" x14ac:dyDescent="0.2">
      <c r="A125" s="31" t="str">
        <f>(A122+1)&amp;"b"</f>
        <v>83b</v>
      </c>
      <c r="B125" s="22" t="s">
        <v>52</v>
      </c>
      <c r="C125" s="30">
        <f>IF(MID(D125,FIND("(",D125)+1,FIND(")",D125)-FIND("(",D125)-1)-1=0,RIGHT(C124,LEN(C124)-IFERROR(FIND("-",C124),0))+1,(RIGHT(C124,LEN(C124)-IFERROR(FIND("-",C124),0))+1)&amp;"-"&amp;(RIGHT(C124,LEN(C124)-IFERROR(FIND("-",C124),0))+MID(D125,FIND("(",D125)+1,FIND(")",D125)-FIND("(",D125)-1)))</f>
        <v>1099</v>
      </c>
      <c r="D125" s="31" t="s">
        <v>34</v>
      </c>
      <c r="E125" s="24" t="str">
        <f>"Use NHHD/METeOR definition.
An indicator of whether data reported under item "&amp;A124&amp;" above has been estimated rather than directly sourced, as represented by a code.
1=yes
2=no"</f>
        <v>Use NHHD/METeOR definition.
An indicator of whether data reported under item 83a above has been estimated rather than directly sourced, as represented by a code.
1=yes
2=no</v>
      </c>
      <c r="F125" s="53"/>
      <c r="G125" s="45"/>
      <c r="H125" s="45"/>
      <c r="I125" s="46"/>
      <c r="J125" s="47"/>
    </row>
    <row r="126" spans="1:18" ht="51" x14ac:dyDescent="0.2">
      <c r="A126" s="31" t="str">
        <f t="shared" ref="A126:A147" si="14">(LEFT(A124,2)+1)&amp;RIGHT(A124,1)</f>
        <v>84a</v>
      </c>
      <c r="B126" s="22" t="s">
        <v>95</v>
      </c>
      <c r="C126" s="30" t="str">
        <f t="shared" ref="C126:C147" si="15">IF(MID(D126,FIND("(",D126)+1,FIND(")",D126)-FIND("(",D126)-1)-1=0,RIGHT(C125,LEN(C125)-IFERROR(FIND("-",C125),0))+1,(RIGHT(C125,LEN(C125)-IFERROR(FIND("-",C125),0))+1)&amp;"-"&amp;(RIGHT(C125,LEN(C125)-IFERROR(FIND("-",C125),0))+MID(D126,FIND("(",D126)+1,FIND(")",D126)-FIND("(",D126)-1)))</f>
        <v>1100-1113</v>
      </c>
      <c r="D126" s="31" t="s">
        <v>35</v>
      </c>
      <c r="E126" s="24" t="s">
        <v>292</v>
      </c>
      <c r="F126" s="53"/>
      <c r="G126" s="45"/>
      <c r="H126" s="45"/>
      <c r="I126" s="46"/>
      <c r="J126" s="47"/>
    </row>
    <row r="127" spans="1:18" ht="74.45" customHeight="1" x14ac:dyDescent="0.2">
      <c r="A127" s="31" t="str">
        <f t="shared" si="14"/>
        <v>84b</v>
      </c>
      <c r="B127" s="22" t="s">
        <v>52</v>
      </c>
      <c r="C127" s="30">
        <f t="shared" si="15"/>
        <v>1114</v>
      </c>
      <c r="D127" s="31" t="s">
        <v>34</v>
      </c>
      <c r="E127" s="24" t="str">
        <f>"Use NHHD/METeOR definition.
An indicator of whether data reported under item "&amp;A126&amp;" above has been estimated rather than directly sourced, as represented by a code.
1=yes
2=no"</f>
        <v>Use NHHD/METeOR definition.
An indicator of whether data reported under item 84a above has been estimated rather than directly sourced, as represented by a code.
1=yes
2=no</v>
      </c>
      <c r="F127" s="53"/>
      <c r="G127" s="45"/>
      <c r="H127" s="45"/>
      <c r="I127" s="46"/>
      <c r="J127" s="47"/>
    </row>
    <row r="128" spans="1:18" ht="51" x14ac:dyDescent="0.2">
      <c r="A128" s="31" t="str">
        <f t="shared" si="14"/>
        <v>85a</v>
      </c>
      <c r="B128" s="22" t="s">
        <v>96</v>
      </c>
      <c r="C128" s="30" t="str">
        <f t="shared" si="15"/>
        <v>1115-1128</v>
      </c>
      <c r="D128" s="31" t="s">
        <v>35</v>
      </c>
      <c r="E128" s="24" t="s">
        <v>292</v>
      </c>
      <c r="F128" s="53"/>
      <c r="G128" s="45"/>
      <c r="H128" s="45"/>
      <c r="I128" s="46"/>
      <c r="J128" s="47"/>
    </row>
    <row r="129" spans="1:10" ht="75" customHeight="1" x14ac:dyDescent="0.2">
      <c r="A129" s="31" t="str">
        <f t="shared" si="14"/>
        <v>85b</v>
      </c>
      <c r="B129" s="22" t="s">
        <v>52</v>
      </c>
      <c r="C129" s="30">
        <f t="shared" si="15"/>
        <v>1129</v>
      </c>
      <c r="D129" s="31" t="s">
        <v>34</v>
      </c>
      <c r="E129" s="24" t="str">
        <f>"Use NHHD/METeOR definition.
An indicator of whether data reported under item "&amp;A128&amp;" above has been estimated rather than directly sourced, as represented by a code.
1=yes
2=no"</f>
        <v>Use NHHD/METeOR definition.
An indicator of whether data reported under item 85a above has been estimated rather than directly sourced, as represented by a code.
1=yes
2=no</v>
      </c>
      <c r="F129" s="53"/>
      <c r="G129" s="45"/>
      <c r="H129" s="45"/>
      <c r="I129" s="46"/>
      <c r="J129" s="47"/>
    </row>
    <row r="130" spans="1:10" ht="51" x14ac:dyDescent="0.2">
      <c r="A130" s="31" t="str">
        <f t="shared" si="14"/>
        <v>86a</v>
      </c>
      <c r="B130" s="22" t="s">
        <v>97</v>
      </c>
      <c r="C130" s="30" t="str">
        <f t="shared" si="15"/>
        <v>1130-1143</v>
      </c>
      <c r="D130" s="31" t="s">
        <v>35</v>
      </c>
      <c r="E130" s="24" t="s">
        <v>292</v>
      </c>
      <c r="F130" s="53"/>
      <c r="G130" s="45"/>
      <c r="H130" s="45"/>
      <c r="I130" s="46"/>
      <c r="J130" s="47"/>
    </row>
    <row r="131" spans="1:10" ht="75.599999999999994" customHeight="1" x14ac:dyDescent="0.2">
      <c r="A131" s="31" t="str">
        <f t="shared" si="14"/>
        <v>86b</v>
      </c>
      <c r="B131" s="22" t="s">
        <v>52</v>
      </c>
      <c r="C131" s="30">
        <f t="shared" si="15"/>
        <v>1144</v>
      </c>
      <c r="D131" s="31" t="s">
        <v>34</v>
      </c>
      <c r="E131" s="24" t="str">
        <f>"Use NHHD/METeOR definition.
An indicator of whether data reported under item "&amp;A130&amp;" above has been estimated rather than directly sourced, as represented by a code.
1=yes
2=no"</f>
        <v>Use NHHD/METeOR definition.
An indicator of whether data reported under item 86a above has been estimated rather than directly sourced, as represented by a code.
1=yes
2=no</v>
      </c>
      <c r="F131" s="53"/>
      <c r="G131" s="45"/>
      <c r="H131" s="45"/>
      <c r="I131" s="46"/>
      <c r="J131" s="47"/>
    </row>
    <row r="132" spans="1:10" ht="51" x14ac:dyDescent="0.2">
      <c r="A132" s="31" t="str">
        <f t="shared" si="14"/>
        <v>87a</v>
      </c>
      <c r="B132" s="22" t="s">
        <v>98</v>
      </c>
      <c r="C132" s="30" t="str">
        <f t="shared" si="15"/>
        <v>1145-1158</v>
      </c>
      <c r="D132" s="31" t="s">
        <v>35</v>
      </c>
      <c r="E132" s="24" t="s">
        <v>292</v>
      </c>
      <c r="F132" s="53"/>
      <c r="G132" s="45"/>
      <c r="H132" s="45"/>
      <c r="I132" s="46"/>
      <c r="J132" s="47"/>
    </row>
    <row r="133" spans="1:10" ht="73.5" customHeight="1" x14ac:dyDescent="0.2">
      <c r="A133" s="31" t="str">
        <f t="shared" si="14"/>
        <v>87b</v>
      </c>
      <c r="B133" s="22" t="s">
        <v>52</v>
      </c>
      <c r="C133" s="30">
        <f t="shared" si="15"/>
        <v>1159</v>
      </c>
      <c r="D133" s="31" t="s">
        <v>34</v>
      </c>
      <c r="E133" s="24" t="str">
        <f>"Use NHHD/METeOR definition.
An indicator of whether data reported under item "&amp;A132&amp;" above has been estimated rather than directly sourced, as represented by a code.
1=yes
2=no"</f>
        <v>Use NHHD/METeOR definition.
An indicator of whether data reported under item 87a above has been estimated rather than directly sourced, as represented by a code.
1=yes
2=no</v>
      </c>
      <c r="F133" s="53"/>
      <c r="G133" s="45"/>
      <c r="H133" s="45"/>
      <c r="I133" s="46"/>
      <c r="J133" s="47"/>
    </row>
    <row r="134" spans="1:10" ht="51" x14ac:dyDescent="0.2">
      <c r="A134" s="31" t="str">
        <f t="shared" si="14"/>
        <v>88a</v>
      </c>
      <c r="B134" s="22" t="s">
        <v>99</v>
      </c>
      <c r="C134" s="30" t="str">
        <f t="shared" si="15"/>
        <v>1160-1173</v>
      </c>
      <c r="D134" s="31" t="s">
        <v>35</v>
      </c>
      <c r="E134" s="24" t="s">
        <v>292</v>
      </c>
      <c r="F134" s="53"/>
      <c r="G134" s="45"/>
      <c r="H134" s="45"/>
      <c r="I134" s="46"/>
      <c r="J134" s="47"/>
    </row>
    <row r="135" spans="1:10" ht="75" customHeight="1" x14ac:dyDescent="0.2">
      <c r="A135" s="31" t="str">
        <f t="shared" si="14"/>
        <v>88b</v>
      </c>
      <c r="B135" s="22" t="s">
        <v>52</v>
      </c>
      <c r="C135" s="30">
        <f t="shared" si="15"/>
        <v>1174</v>
      </c>
      <c r="D135" s="31" t="s">
        <v>34</v>
      </c>
      <c r="E135" s="24" t="str">
        <f>"Use NHHD/METeOR definition.
An indicator of whether data reported under item "&amp;A134&amp;" above has been estimated rather than directly sourced, as represented by a code.
1=yes
2=no"</f>
        <v>Use NHHD/METeOR definition.
An indicator of whether data reported under item 88a above has been estimated rather than directly sourced, as represented by a code.
1=yes
2=no</v>
      </c>
      <c r="F135" s="53"/>
      <c r="G135" s="45"/>
      <c r="H135" s="45"/>
      <c r="I135" s="46"/>
      <c r="J135" s="47"/>
    </row>
    <row r="136" spans="1:10" ht="63.75" x14ac:dyDescent="0.2">
      <c r="A136" s="31" t="str">
        <f t="shared" si="14"/>
        <v>89a</v>
      </c>
      <c r="B136" s="22" t="s">
        <v>100</v>
      </c>
      <c r="C136" s="30" t="str">
        <f t="shared" si="15"/>
        <v>1175-1188</v>
      </c>
      <c r="D136" s="31" t="s">
        <v>35</v>
      </c>
      <c r="E136" s="24" t="s">
        <v>292</v>
      </c>
      <c r="F136" s="53"/>
      <c r="G136" s="45"/>
      <c r="H136" s="45"/>
      <c r="I136" s="46"/>
      <c r="J136" s="47"/>
    </row>
    <row r="137" spans="1:10" ht="75" customHeight="1" x14ac:dyDescent="0.2">
      <c r="A137" s="31" t="str">
        <f t="shared" si="14"/>
        <v>89b</v>
      </c>
      <c r="B137" s="22" t="s">
        <v>52</v>
      </c>
      <c r="C137" s="30">
        <f t="shared" si="15"/>
        <v>1189</v>
      </c>
      <c r="D137" s="31" t="s">
        <v>34</v>
      </c>
      <c r="E137" s="24" t="str">
        <f>"Use NHHD/METeOR definition.
An indicator of whether data reported under item "&amp;A136&amp;" above has been estimated rather than directly sourced, as represented by a code.
1=yes
2=no"</f>
        <v>Use NHHD/METeOR definition.
An indicator of whether data reported under item 89a above has been estimated rather than directly sourced, as represented by a code.
1=yes
2=no</v>
      </c>
      <c r="F137" s="53"/>
      <c r="G137" s="45"/>
      <c r="H137" s="45"/>
      <c r="I137" s="46"/>
      <c r="J137" s="47"/>
    </row>
    <row r="138" spans="1:10" ht="61.5" customHeight="1" x14ac:dyDescent="0.2">
      <c r="A138" s="31" t="str">
        <f t="shared" si="14"/>
        <v>90a</v>
      </c>
      <c r="B138" s="22" t="s">
        <v>293</v>
      </c>
      <c r="C138" s="30" t="str">
        <f t="shared" si="15"/>
        <v>1190-1203</v>
      </c>
      <c r="D138" s="31" t="s">
        <v>35</v>
      </c>
      <c r="E138" s="24" t="s">
        <v>208</v>
      </c>
      <c r="F138" s="53"/>
      <c r="G138" s="45"/>
      <c r="H138" s="45"/>
      <c r="I138" s="46"/>
      <c r="J138" s="47"/>
    </row>
    <row r="139" spans="1:10" ht="74.099999999999994" customHeight="1" x14ac:dyDescent="0.2">
      <c r="A139" s="31" t="str">
        <f t="shared" si="14"/>
        <v>90b</v>
      </c>
      <c r="B139" s="22" t="s">
        <v>52</v>
      </c>
      <c r="C139" s="30">
        <f t="shared" si="15"/>
        <v>1204</v>
      </c>
      <c r="D139" s="31" t="s">
        <v>34</v>
      </c>
      <c r="E139" s="24" t="str">
        <f>"Use NHHD/METeOR definition.
An indicator of whether data reported under item "&amp;A138&amp;" above has been estimated rather than directly sourced, as represented by a code.
1=yes
2=no"</f>
        <v>Use NHHD/METeOR definition.
An indicator of whether data reported under item 90a above has been estimated rather than directly sourced, as represented by a code.
1=yes
2=no</v>
      </c>
      <c r="F139" s="53"/>
      <c r="G139" s="45"/>
      <c r="H139" s="45"/>
      <c r="I139" s="46"/>
      <c r="J139" s="47"/>
    </row>
    <row r="140" spans="1:10" ht="51" x14ac:dyDescent="0.2">
      <c r="A140" s="31" t="str">
        <f t="shared" si="14"/>
        <v>91a</v>
      </c>
      <c r="B140" s="22" t="s">
        <v>102</v>
      </c>
      <c r="C140" s="30" t="str">
        <f t="shared" si="15"/>
        <v>1205-1218</v>
      </c>
      <c r="D140" s="31" t="s">
        <v>35</v>
      </c>
      <c r="E140" s="24" t="s">
        <v>292</v>
      </c>
      <c r="F140" s="53"/>
      <c r="G140" s="45"/>
      <c r="H140" s="45"/>
      <c r="I140" s="46"/>
      <c r="J140" s="47"/>
    </row>
    <row r="141" spans="1:10" ht="75.599999999999994" customHeight="1" x14ac:dyDescent="0.2">
      <c r="A141" s="31" t="str">
        <f t="shared" si="14"/>
        <v>91b</v>
      </c>
      <c r="B141" s="22" t="s">
        <v>52</v>
      </c>
      <c r="C141" s="30">
        <f t="shared" si="15"/>
        <v>1219</v>
      </c>
      <c r="D141" s="31" t="s">
        <v>34</v>
      </c>
      <c r="E141" s="24" t="str">
        <f>"Use NHHD/METeOR definition.
An indicator of whether data reported under item "&amp;A140&amp;" above has been estimated rather than directly sourced, as represented by a code.
1=yes
2=no"</f>
        <v>Use NHHD/METeOR definition.
An indicator of whether data reported under item 91a above has been estimated rather than directly sourced, as represented by a code.
1=yes
2=no</v>
      </c>
      <c r="F141" s="53"/>
      <c r="G141" s="45"/>
      <c r="H141" s="45"/>
      <c r="I141" s="46"/>
      <c r="J141" s="47"/>
    </row>
    <row r="142" spans="1:10" ht="51" x14ac:dyDescent="0.2">
      <c r="A142" s="31" t="str">
        <f t="shared" si="14"/>
        <v>92a</v>
      </c>
      <c r="B142" s="22" t="s">
        <v>103</v>
      </c>
      <c r="C142" s="30" t="str">
        <f t="shared" si="15"/>
        <v>1220-1233</v>
      </c>
      <c r="D142" s="31" t="s">
        <v>35</v>
      </c>
      <c r="E142" s="24" t="s">
        <v>292</v>
      </c>
      <c r="F142" s="53"/>
      <c r="G142" s="45"/>
      <c r="H142" s="45"/>
      <c r="I142" s="46"/>
      <c r="J142" s="47"/>
    </row>
    <row r="143" spans="1:10" ht="71.099999999999994" customHeight="1" x14ac:dyDescent="0.2">
      <c r="A143" s="31" t="str">
        <f t="shared" si="14"/>
        <v>92b</v>
      </c>
      <c r="B143" s="22" t="s">
        <v>52</v>
      </c>
      <c r="C143" s="30">
        <f t="shared" si="15"/>
        <v>1234</v>
      </c>
      <c r="D143" s="31" t="s">
        <v>34</v>
      </c>
      <c r="E143" s="24" t="str">
        <f>"Use NHHD/METeOR definition.
An indicator of whether data reported under item "&amp;A142&amp;" above has been estimated rather than directly sourced, as represented by a code.
1=yes
2=no"</f>
        <v>Use NHHD/METeOR definition.
An indicator of whether data reported under item 92a above has been estimated rather than directly sourced, as represented by a code.
1=yes
2=no</v>
      </c>
      <c r="F143" s="53"/>
      <c r="G143" s="45"/>
      <c r="H143" s="45"/>
      <c r="I143" s="46"/>
      <c r="J143" s="47"/>
    </row>
    <row r="144" spans="1:10" ht="51" x14ac:dyDescent="0.2">
      <c r="A144" s="31" t="str">
        <f t="shared" si="14"/>
        <v>93a</v>
      </c>
      <c r="B144" s="22" t="s">
        <v>104</v>
      </c>
      <c r="C144" s="30" t="str">
        <f t="shared" si="15"/>
        <v>1235-1248</v>
      </c>
      <c r="D144" s="31" t="s">
        <v>35</v>
      </c>
      <c r="E144" s="24" t="s">
        <v>292</v>
      </c>
      <c r="F144" s="53"/>
      <c r="G144" s="45"/>
      <c r="H144" s="45"/>
      <c r="I144" s="46"/>
      <c r="J144" s="47"/>
    </row>
    <row r="145" spans="1:10" ht="74.099999999999994" customHeight="1" x14ac:dyDescent="0.2">
      <c r="A145" s="31" t="str">
        <f t="shared" si="14"/>
        <v>93b</v>
      </c>
      <c r="B145" s="22" t="s">
        <v>52</v>
      </c>
      <c r="C145" s="30">
        <f t="shared" si="15"/>
        <v>1249</v>
      </c>
      <c r="D145" s="31" t="s">
        <v>34</v>
      </c>
      <c r="E145" s="24" t="str">
        <f>"Use NHHD/METeOR definition.
An indicator of whether data reported under item "&amp;A144&amp;" above has been estimated rather than directly sourced, as represented by a code.
1=yes
2=no"</f>
        <v>Use NHHD/METeOR definition.
An indicator of whether data reported under item 93a above has been estimated rather than directly sourced, as represented by a code.
1=yes
2=no</v>
      </c>
      <c r="F145" s="53"/>
      <c r="G145" s="45"/>
      <c r="H145" s="45"/>
      <c r="I145" s="46"/>
      <c r="J145" s="47"/>
    </row>
    <row r="146" spans="1:10" ht="36" customHeight="1" x14ac:dyDescent="0.2">
      <c r="A146" s="31" t="str">
        <f t="shared" si="14"/>
        <v>94a</v>
      </c>
      <c r="B146" s="22" t="s">
        <v>32</v>
      </c>
      <c r="C146" s="30" t="str">
        <f t="shared" si="15"/>
        <v>1250-1263</v>
      </c>
      <c r="D146" s="31" t="s">
        <v>35</v>
      </c>
      <c r="E146" s="22" t="str">
        <f>"The sum of data items "&amp;A124&amp;"-"&amp;A144&amp;" excluding items on estimated data indicators.
Round to nearest dollar. Right justify, zero fill."</f>
        <v>The sum of data items 83a-93a excluding items on estimated data indicators.
Round to nearest dollar. Right justify, zero fill.</v>
      </c>
      <c r="F146" s="53"/>
      <c r="G146" s="45"/>
      <c r="H146" s="45"/>
      <c r="I146" s="46"/>
      <c r="J146" s="47"/>
    </row>
    <row r="147" spans="1:10" ht="72.95" customHeight="1" x14ac:dyDescent="0.2">
      <c r="A147" s="31" t="str">
        <f t="shared" si="14"/>
        <v>94b</v>
      </c>
      <c r="B147" s="22" t="s">
        <v>52</v>
      </c>
      <c r="C147" s="30">
        <f t="shared" si="15"/>
        <v>1264</v>
      </c>
      <c r="D147" s="31" t="s">
        <v>34</v>
      </c>
      <c r="E147" s="24" t="str">
        <f>"Use NHHD/METeOR definition.
An indicator of whether data reported under item "&amp;A146&amp;" above has been estimated rather than directly sourced, as represented by a code.
1=yes
2=no"</f>
        <v>Use NHHD/METeOR definition.
An indicator of whether data reported under item 94a above has been estimated rather than directly sourced, as represented by a code.
1=yes
2=no</v>
      </c>
      <c r="F147" s="53"/>
      <c r="G147" s="45"/>
      <c r="H147" s="45"/>
      <c r="I147" s="46"/>
      <c r="J147" s="47"/>
    </row>
    <row r="148" spans="1:10" s="56" customFormat="1" ht="32.1" customHeight="1" collapsed="1" x14ac:dyDescent="0.2">
      <c r="A148" s="76" t="s">
        <v>106</v>
      </c>
      <c r="B148" s="77"/>
      <c r="C148" s="77"/>
      <c r="D148" s="77"/>
      <c r="E148" s="66"/>
      <c r="F148" s="53"/>
      <c r="G148" s="45"/>
      <c r="H148" s="45"/>
      <c r="I148" s="46"/>
      <c r="J148" s="47"/>
    </row>
    <row r="149" spans="1:10" ht="153" x14ac:dyDescent="0.2">
      <c r="A149" s="31">
        <f>LEFT(A147,2)+1</f>
        <v>95</v>
      </c>
      <c r="B149" s="22" t="s">
        <v>20</v>
      </c>
      <c r="C149" s="30" t="str">
        <f>IF(MID(D149,FIND("(",D149)+1,FIND(")",D149)-FIND("(",D149)-1)-1=0,RIGHT(C147,LEN(C147)-IFERROR(FIND("-",C147),0))+1,(RIGHT(C147,LEN(C147)-IFERROR(FIND("-",C147),0))+1)&amp;"-"&amp;(RIGHT(C147,LEN(C147)-IFERROR(FIND("-",C147),0))+MID(D149,FIND("(",D149)+1,FIND(")",D149)-FIND("(",D149)-1)))</f>
        <v>1265-1274</v>
      </c>
      <c r="D149" s="31" t="s">
        <v>36</v>
      </c>
      <c r="E149" s="22" t="s">
        <v>294</v>
      </c>
      <c r="F149" s="53"/>
      <c r="G149" s="45"/>
      <c r="H149" s="45"/>
      <c r="I149" s="46"/>
      <c r="J149" s="47"/>
    </row>
    <row r="150" spans="1:10" ht="89.25" x14ac:dyDescent="0.2">
      <c r="A150" s="31">
        <f>A149+1</f>
        <v>96</v>
      </c>
      <c r="B150" s="22" t="s">
        <v>21</v>
      </c>
      <c r="C150" s="30" t="str">
        <f>IF(MID(D150,FIND("(",D150)+1,FIND(")",D150)-FIND("(",D150)-1)-1=0,RIGHT(C149,LEN(C149)-IFERROR(FIND("-",C149),0))+1,(RIGHT(C149,LEN(C149)-IFERROR(FIND("-",C149),0))+1)&amp;"-"&amp;(RIGHT(C149,LEN(C149)-IFERROR(FIND("-",C149),0))+MID(D150,FIND("(",D150)+1,FIND(")",D150)-FIND("(",D150)-1)))</f>
        <v>1275-1284</v>
      </c>
      <c r="D150" s="31" t="s">
        <v>36</v>
      </c>
      <c r="E150" s="22" t="s">
        <v>295</v>
      </c>
      <c r="F150" s="53"/>
      <c r="G150" s="45"/>
      <c r="H150" s="45"/>
      <c r="I150" s="46"/>
      <c r="J150" s="47"/>
    </row>
    <row r="151" spans="1:10" ht="76.5" x14ac:dyDescent="0.2">
      <c r="A151" s="31">
        <f>A150+1</f>
        <v>97</v>
      </c>
      <c r="B151" s="22" t="s">
        <v>22</v>
      </c>
      <c r="C151" s="30" t="str">
        <f>IF(MID(D151,FIND("(",D151)+1,FIND(")",D151)-FIND("(",D151)-1)-1=0,RIGHT(C150,LEN(C150)-IFERROR(FIND("-",C150),0))+1,(RIGHT(C150,LEN(C150)-IFERROR(FIND("-",C150),0))+1)&amp;"-"&amp;(RIGHT(C150,LEN(C150)-IFERROR(FIND("-",C150),0))+MID(D151,FIND("(",D151)+1,FIND(")",D151)-FIND("(",D151)-1)))</f>
        <v>1285-1294</v>
      </c>
      <c r="D151" s="31" t="s">
        <v>36</v>
      </c>
      <c r="E151" s="22" t="s">
        <v>296</v>
      </c>
      <c r="F151" s="53"/>
      <c r="G151" s="45"/>
      <c r="H151" s="45"/>
      <c r="I151" s="46"/>
      <c r="J151" s="47"/>
    </row>
    <row r="152" spans="1:10" s="56" customFormat="1" ht="35.450000000000003" customHeight="1" x14ac:dyDescent="0.2">
      <c r="A152" s="76" t="s">
        <v>40</v>
      </c>
      <c r="B152" s="83"/>
      <c r="C152" s="83"/>
      <c r="D152" s="83"/>
      <c r="E152" s="66"/>
      <c r="F152" s="53"/>
      <c r="G152" s="45"/>
      <c r="H152" s="45"/>
      <c r="I152" s="46"/>
      <c r="J152" s="47"/>
    </row>
    <row r="153" spans="1:10" ht="51" x14ac:dyDescent="0.2">
      <c r="A153" s="33">
        <f>A151+1</f>
        <v>98</v>
      </c>
      <c r="B153" s="22" t="s">
        <v>225</v>
      </c>
      <c r="C153" s="30">
        <f>IF(MID(D153,FIND("(",D153)+1,FIND(")",D153)-FIND("(",D153)-1)-1=0,RIGHT(C151,LEN(C151)-IFERROR(FIND("-",C151),0))+1,(RIGHT(C151,LEN(C151)-IFERROR(FIND("-",C151),0))+1)&amp;"-"&amp;(RIGHT(C151,LEN(C151)-IFERROR(FIND("-",C151),0))+MID(D153,FIND("(",D153)+1,FIND(")",D153)-FIND("(",D153)-1)))</f>
        <v>1295</v>
      </c>
      <c r="D153" s="31" t="s">
        <v>34</v>
      </c>
      <c r="E153" s="24" t="s">
        <v>29</v>
      </c>
      <c r="F153" s="53"/>
      <c r="G153" s="45"/>
      <c r="H153" s="45"/>
      <c r="I153" s="46"/>
      <c r="J153" s="47"/>
    </row>
    <row r="154" spans="1:10" ht="63.75" x14ac:dyDescent="0.2">
      <c r="A154" s="31">
        <f t="shared" ref="A154:A185" si="16">A153+1</f>
        <v>99</v>
      </c>
      <c r="B154" s="22" t="s">
        <v>297</v>
      </c>
      <c r="C154" s="30">
        <f>IF(MID(D154,FIND("(",D154)+1,FIND(")",D154)-FIND("(",D154)-1)-1=0,RIGHT(C153,LEN(C153)-IFERROR(FIND("-",C153),0))+1,(RIGHT(C153,LEN(C153)-IFERROR(FIND("-",C153),0))+1)&amp;"-"&amp;(RIGHT(C153,LEN(C153)-IFERROR(FIND("-",C153),0))+MID(D154,FIND("(",D154)+1,FIND(")",D154)-FIND("(",D154)-1)))</f>
        <v>1296</v>
      </c>
      <c r="D154" s="31" t="s">
        <v>34</v>
      </c>
      <c r="E154" s="24" t="s">
        <v>8</v>
      </c>
      <c r="F154" s="53"/>
      <c r="G154" s="45"/>
      <c r="H154" s="45"/>
      <c r="I154" s="46"/>
      <c r="J154" s="47"/>
    </row>
    <row r="155" spans="1:10" ht="51" x14ac:dyDescent="0.2">
      <c r="A155" s="31">
        <f t="shared" si="16"/>
        <v>100</v>
      </c>
      <c r="B155" s="22" t="s">
        <v>298</v>
      </c>
      <c r="C155" s="30">
        <f t="shared" ref="C155:C185" si="17">IF(MID(D155,FIND("(",D155)+1,FIND(")",D155)-FIND("(",D155)-1)-1=0,RIGHT(C154,LEN(C154)-IFERROR(FIND("-",C154),0))+1,(RIGHT(C154,LEN(C154)-IFERROR(FIND("-",C154),0))+1)&amp;"-"&amp;(RIGHT(C154,LEN(C154)-IFERROR(FIND("-",C154),0))+MID(D155,FIND("(",D155)+1,FIND(")",D155)-FIND("(",D155)-1)))</f>
        <v>1297</v>
      </c>
      <c r="D155" s="31" t="s">
        <v>34</v>
      </c>
      <c r="E155" s="24" t="s">
        <v>29</v>
      </c>
      <c r="F155" s="53"/>
      <c r="G155" s="45"/>
      <c r="H155" s="45"/>
      <c r="I155" s="46"/>
      <c r="J155" s="47"/>
    </row>
    <row r="156" spans="1:10" ht="63.75" x14ac:dyDescent="0.2">
      <c r="A156" s="31">
        <f t="shared" si="16"/>
        <v>101</v>
      </c>
      <c r="B156" s="22" t="s">
        <v>299</v>
      </c>
      <c r="C156" s="30">
        <f t="shared" si="17"/>
        <v>1298</v>
      </c>
      <c r="D156" s="31" t="s">
        <v>34</v>
      </c>
      <c r="E156" s="24" t="s">
        <v>29</v>
      </c>
      <c r="F156" s="53"/>
      <c r="G156" s="45"/>
      <c r="H156" s="45"/>
      <c r="I156" s="46"/>
      <c r="J156" s="47"/>
    </row>
    <row r="157" spans="1:10" ht="51" x14ac:dyDescent="0.2">
      <c r="A157" s="31">
        <f t="shared" si="16"/>
        <v>102</v>
      </c>
      <c r="B157" s="22" t="s">
        <v>300</v>
      </c>
      <c r="C157" s="30">
        <f t="shared" si="17"/>
        <v>1299</v>
      </c>
      <c r="D157" s="31" t="s">
        <v>34</v>
      </c>
      <c r="E157" s="24" t="s">
        <v>29</v>
      </c>
      <c r="F157" s="53"/>
      <c r="G157" s="45"/>
      <c r="H157" s="45"/>
      <c r="I157" s="46"/>
      <c r="J157" s="47"/>
    </row>
    <row r="158" spans="1:10" ht="63.75" x14ac:dyDescent="0.2">
      <c r="A158" s="31">
        <f t="shared" si="16"/>
        <v>103</v>
      </c>
      <c r="B158" s="22" t="s">
        <v>301</v>
      </c>
      <c r="C158" s="30">
        <f t="shared" si="17"/>
        <v>1300</v>
      </c>
      <c r="D158" s="31" t="s">
        <v>34</v>
      </c>
      <c r="E158" s="24" t="s">
        <v>29</v>
      </c>
      <c r="F158" s="53"/>
      <c r="G158" s="45"/>
      <c r="H158" s="45"/>
      <c r="I158" s="46"/>
      <c r="J158" s="47"/>
    </row>
    <row r="159" spans="1:10" ht="63.75" x14ac:dyDescent="0.2">
      <c r="A159" s="31">
        <f t="shared" si="16"/>
        <v>104</v>
      </c>
      <c r="B159" s="22" t="s">
        <v>302</v>
      </c>
      <c r="C159" s="30">
        <f t="shared" si="17"/>
        <v>1301</v>
      </c>
      <c r="D159" s="31" t="s">
        <v>34</v>
      </c>
      <c r="E159" s="24" t="s">
        <v>29</v>
      </c>
      <c r="F159" s="53"/>
      <c r="G159" s="45"/>
      <c r="H159" s="45"/>
      <c r="I159" s="46"/>
      <c r="J159" s="47"/>
    </row>
    <row r="160" spans="1:10" ht="63.75" x14ac:dyDescent="0.2">
      <c r="A160" s="31">
        <f t="shared" si="16"/>
        <v>105</v>
      </c>
      <c r="B160" s="22" t="s">
        <v>303</v>
      </c>
      <c r="C160" s="30">
        <f t="shared" si="17"/>
        <v>1302</v>
      </c>
      <c r="D160" s="31" t="s">
        <v>34</v>
      </c>
      <c r="E160" s="24" t="s">
        <v>29</v>
      </c>
      <c r="F160" s="53"/>
      <c r="G160" s="45"/>
      <c r="H160" s="45"/>
      <c r="I160" s="46"/>
      <c r="J160" s="47"/>
    </row>
    <row r="161" spans="1:10" ht="51" x14ac:dyDescent="0.2">
      <c r="A161" s="31">
        <f t="shared" si="16"/>
        <v>106</v>
      </c>
      <c r="B161" s="22" t="s">
        <v>304</v>
      </c>
      <c r="C161" s="30">
        <f t="shared" si="17"/>
        <v>1303</v>
      </c>
      <c r="D161" s="31" t="s">
        <v>34</v>
      </c>
      <c r="E161" s="24" t="s">
        <v>29</v>
      </c>
      <c r="F161" s="53"/>
      <c r="G161" s="45"/>
      <c r="H161" s="45"/>
      <c r="I161" s="46"/>
      <c r="J161" s="47"/>
    </row>
    <row r="162" spans="1:10" ht="63.75" x14ac:dyDescent="0.2">
      <c r="A162" s="31">
        <f t="shared" si="16"/>
        <v>107</v>
      </c>
      <c r="B162" s="22" t="s">
        <v>305</v>
      </c>
      <c r="C162" s="30">
        <f t="shared" si="17"/>
        <v>1304</v>
      </c>
      <c r="D162" s="31" t="s">
        <v>34</v>
      </c>
      <c r="E162" s="24" t="s">
        <v>29</v>
      </c>
      <c r="F162" s="53"/>
      <c r="G162" s="45"/>
      <c r="H162" s="45"/>
      <c r="I162" s="46"/>
      <c r="J162" s="47"/>
    </row>
    <row r="163" spans="1:10" ht="51" x14ac:dyDescent="0.2">
      <c r="A163" s="31">
        <f t="shared" si="16"/>
        <v>108</v>
      </c>
      <c r="B163" s="22" t="s">
        <v>306</v>
      </c>
      <c r="C163" s="30">
        <f t="shared" si="17"/>
        <v>1305</v>
      </c>
      <c r="D163" s="31" t="s">
        <v>34</v>
      </c>
      <c r="E163" s="24" t="s">
        <v>29</v>
      </c>
      <c r="F163" s="53"/>
      <c r="G163" s="45"/>
      <c r="H163" s="45"/>
      <c r="I163" s="46"/>
      <c r="J163" s="47"/>
    </row>
    <row r="164" spans="1:10" ht="51" x14ac:dyDescent="0.2">
      <c r="A164" s="31">
        <f t="shared" si="16"/>
        <v>109</v>
      </c>
      <c r="B164" s="22" t="s">
        <v>307</v>
      </c>
      <c r="C164" s="30">
        <f t="shared" si="17"/>
        <v>1306</v>
      </c>
      <c r="D164" s="31" t="s">
        <v>34</v>
      </c>
      <c r="E164" s="24" t="s">
        <v>29</v>
      </c>
      <c r="F164" s="53"/>
      <c r="G164" s="45"/>
      <c r="H164" s="45"/>
      <c r="I164" s="46"/>
      <c r="J164" s="47"/>
    </row>
    <row r="165" spans="1:10" ht="63.75" x14ac:dyDescent="0.2">
      <c r="A165" s="31">
        <f t="shared" si="16"/>
        <v>110</v>
      </c>
      <c r="B165" s="22" t="s">
        <v>308</v>
      </c>
      <c r="C165" s="30">
        <f t="shared" si="17"/>
        <v>1307</v>
      </c>
      <c r="D165" s="31" t="s">
        <v>34</v>
      </c>
      <c r="E165" s="24" t="s">
        <v>29</v>
      </c>
      <c r="F165" s="53"/>
      <c r="G165" s="45"/>
      <c r="H165" s="45"/>
      <c r="I165" s="46"/>
      <c r="J165" s="47"/>
    </row>
    <row r="166" spans="1:10" ht="63.75" x14ac:dyDescent="0.2">
      <c r="A166" s="31">
        <f t="shared" si="16"/>
        <v>111</v>
      </c>
      <c r="B166" s="22" t="s">
        <v>309</v>
      </c>
      <c r="C166" s="30">
        <f t="shared" si="17"/>
        <v>1308</v>
      </c>
      <c r="D166" s="31" t="s">
        <v>34</v>
      </c>
      <c r="E166" s="24" t="s">
        <v>29</v>
      </c>
      <c r="F166" s="53"/>
      <c r="G166" s="45"/>
      <c r="H166" s="45"/>
      <c r="I166" s="46"/>
      <c r="J166" s="47"/>
    </row>
    <row r="167" spans="1:10" ht="51" x14ac:dyDescent="0.2">
      <c r="A167" s="31">
        <f t="shared" si="16"/>
        <v>112</v>
      </c>
      <c r="B167" s="22" t="s">
        <v>310</v>
      </c>
      <c r="C167" s="30">
        <f t="shared" si="17"/>
        <v>1309</v>
      </c>
      <c r="D167" s="31" t="s">
        <v>34</v>
      </c>
      <c r="E167" s="24" t="s">
        <v>29</v>
      </c>
      <c r="F167" s="53"/>
      <c r="G167" s="45"/>
      <c r="H167" s="45"/>
      <c r="I167" s="46"/>
      <c r="J167" s="47"/>
    </row>
    <row r="168" spans="1:10" ht="76.5" x14ac:dyDescent="0.2">
      <c r="A168" s="31">
        <f t="shared" si="16"/>
        <v>113</v>
      </c>
      <c r="B168" s="22" t="s">
        <v>312</v>
      </c>
      <c r="C168" s="30">
        <f t="shared" si="17"/>
        <v>1310</v>
      </c>
      <c r="D168" s="31" t="s">
        <v>34</v>
      </c>
      <c r="E168" s="24" t="s">
        <v>29</v>
      </c>
      <c r="F168" s="53"/>
      <c r="G168" s="45"/>
      <c r="H168" s="45"/>
      <c r="I168" s="46"/>
      <c r="J168" s="47"/>
    </row>
    <row r="169" spans="1:10" ht="51" x14ac:dyDescent="0.2">
      <c r="A169" s="31">
        <f t="shared" si="16"/>
        <v>114</v>
      </c>
      <c r="B169" s="22" t="s">
        <v>311</v>
      </c>
      <c r="C169" s="30">
        <f t="shared" si="17"/>
        <v>1311</v>
      </c>
      <c r="D169" s="31" t="s">
        <v>34</v>
      </c>
      <c r="E169" s="24" t="s">
        <v>29</v>
      </c>
      <c r="F169" s="53"/>
      <c r="G169" s="45"/>
      <c r="H169" s="45"/>
      <c r="I169" s="46"/>
      <c r="J169" s="47"/>
    </row>
    <row r="170" spans="1:10" ht="63.75" x14ac:dyDescent="0.2">
      <c r="A170" s="31">
        <f t="shared" si="16"/>
        <v>115</v>
      </c>
      <c r="B170" s="22" t="s">
        <v>313</v>
      </c>
      <c r="C170" s="30">
        <f t="shared" si="17"/>
        <v>1312</v>
      </c>
      <c r="D170" s="31" t="s">
        <v>34</v>
      </c>
      <c r="E170" s="24" t="s">
        <v>29</v>
      </c>
      <c r="F170" s="53"/>
      <c r="G170" s="45"/>
      <c r="H170" s="45"/>
      <c r="I170" s="46"/>
      <c r="J170" s="47"/>
    </row>
    <row r="171" spans="1:10" ht="63.75" x14ac:dyDescent="0.2">
      <c r="A171" s="31">
        <f t="shared" si="16"/>
        <v>116</v>
      </c>
      <c r="B171" s="22" t="s">
        <v>314</v>
      </c>
      <c r="C171" s="30">
        <f t="shared" si="17"/>
        <v>1313</v>
      </c>
      <c r="D171" s="31" t="s">
        <v>34</v>
      </c>
      <c r="E171" s="24" t="s">
        <v>29</v>
      </c>
      <c r="F171" s="53"/>
      <c r="G171" s="45"/>
      <c r="H171" s="45"/>
      <c r="I171" s="46"/>
      <c r="J171" s="47"/>
    </row>
    <row r="172" spans="1:10" ht="63.75" x14ac:dyDescent="0.2">
      <c r="A172" s="31">
        <f t="shared" si="16"/>
        <v>117</v>
      </c>
      <c r="B172" s="22" t="s">
        <v>315</v>
      </c>
      <c r="C172" s="30">
        <f t="shared" si="17"/>
        <v>1314</v>
      </c>
      <c r="D172" s="31" t="s">
        <v>34</v>
      </c>
      <c r="E172" s="24" t="s">
        <v>29</v>
      </c>
      <c r="F172" s="53"/>
      <c r="G172" s="45"/>
      <c r="H172" s="45"/>
      <c r="I172" s="46"/>
      <c r="J172" s="47"/>
    </row>
    <row r="173" spans="1:10" ht="63.75" x14ac:dyDescent="0.2">
      <c r="A173" s="31">
        <f t="shared" si="16"/>
        <v>118</v>
      </c>
      <c r="B173" s="22" t="s">
        <v>316</v>
      </c>
      <c r="C173" s="30">
        <f t="shared" si="17"/>
        <v>1315</v>
      </c>
      <c r="D173" s="31" t="s">
        <v>34</v>
      </c>
      <c r="E173" s="24" t="s">
        <v>29</v>
      </c>
      <c r="F173" s="53"/>
      <c r="G173" s="45"/>
      <c r="H173" s="45"/>
      <c r="I173" s="46"/>
      <c r="J173" s="47"/>
    </row>
    <row r="174" spans="1:10" ht="63.75" x14ac:dyDescent="0.2">
      <c r="A174" s="31">
        <f t="shared" si="16"/>
        <v>119</v>
      </c>
      <c r="B174" s="22" t="s">
        <v>317</v>
      </c>
      <c r="C174" s="30">
        <f t="shared" si="17"/>
        <v>1316</v>
      </c>
      <c r="D174" s="31" t="s">
        <v>34</v>
      </c>
      <c r="E174" s="24" t="s">
        <v>29</v>
      </c>
      <c r="F174" s="53"/>
      <c r="G174" s="45"/>
      <c r="H174" s="45"/>
      <c r="I174" s="46"/>
      <c r="J174" s="47"/>
    </row>
    <row r="175" spans="1:10" ht="51" x14ac:dyDescent="0.2">
      <c r="A175" s="31">
        <f t="shared" si="16"/>
        <v>120</v>
      </c>
      <c r="B175" s="22" t="s">
        <v>226</v>
      </c>
      <c r="C175" s="30">
        <f t="shared" si="17"/>
        <v>1317</v>
      </c>
      <c r="D175" s="31" t="s">
        <v>34</v>
      </c>
      <c r="E175" s="24" t="s">
        <v>29</v>
      </c>
      <c r="F175" s="53"/>
      <c r="G175" s="45"/>
      <c r="H175" s="45"/>
      <c r="I175" s="46"/>
      <c r="J175" s="47"/>
    </row>
    <row r="176" spans="1:10" ht="63.75" x14ac:dyDescent="0.2">
      <c r="A176" s="31">
        <f t="shared" si="16"/>
        <v>121</v>
      </c>
      <c r="B176" s="22" t="s">
        <v>318</v>
      </c>
      <c r="C176" s="30">
        <f t="shared" si="17"/>
        <v>1318</v>
      </c>
      <c r="D176" s="31" t="s">
        <v>34</v>
      </c>
      <c r="E176" s="24" t="s">
        <v>29</v>
      </c>
      <c r="F176" s="53"/>
      <c r="G176" s="45"/>
      <c r="H176" s="45"/>
      <c r="I176" s="46"/>
      <c r="J176" s="47"/>
    </row>
    <row r="177" spans="1:10" ht="63.75" x14ac:dyDescent="0.2">
      <c r="A177" s="31">
        <f t="shared" si="16"/>
        <v>122</v>
      </c>
      <c r="B177" s="22" t="s">
        <v>319</v>
      </c>
      <c r="C177" s="30">
        <f t="shared" si="17"/>
        <v>1319</v>
      </c>
      <c r="D177" s="31" t="s">
        <v>34</v>
      </c>
      <c r="E177" s="24" t="s">
        <v>29</v>
      </c>
      <c r="F177" s="53"/>
      <c r="G177" s="45"/>
      <c r="H177" s="45"/>
      <c r="I177" s="46"/>
      <c r="J177" s="47"/>
    </row>
    <row r="178" spans="1:10" ht="51" x14ac:dyDescent="0.2">
      <c r="A178" s="31">
        <f t="shared" si="16"/>
        <v>123</v>
      </c>
      <c r="B178" s="22" t="s">
        <v>320</v>
      </c>
      <c r="C178" s="30">
        <f t="shared" si="17"/>
        <v>1320</v>
      </c>
      <c r="D178" s="31" t="s">
        <v>34</v>
      </c>
      <c r="E178" s="24" t="s">
        <v>29</v>
      </c>
      <c r="F178" s="53"/>
      <c r="G178" s="45"/>
      <c r="H178" s="45"/>
      <c r="I178" s="46"/>
      <c r="J178" s="47"/>
    </row>
    <row r="179" spans="1:10" ht="51" x14ac:dyDescent="0.2">
      <c r="A179" s="31">
        <f t="shared" si="16"/>
        <v>124</v>
      </c>
      <c r="B179" s="22" t="s">
        <v>321</v>
      </c>
      <c r="C179" s="30">
        <f t="shared" si="17"/>
        <v>1321</v>
      </c>
      <c r="D179" s="31" t="s">
        <v>34</v>
      </c>
      <c r="E179" s="24" t="s">
        <v>29</v>
      </c>
      <c r="F179" s="53"/>
      <c r="G179" s="45"/>
      <c r="H179" s="45"/>
      <c r="I179" s="46"/>
      <c r="J179" s="47"/>
    </row>
    <row r="180" spans="1:10" ht="51" x14ac:dyDescent="0.2">
      <c r="A180" s="31">
        <f t="shared" si="16"/>
        <v>125</v>
      </c>
      <c r="B180" s="22" t="s">
        <v>322</v>
      </c>
      <c r="C180" s="30">
        <f t="shared" si="17"/>
        <v>1322</v>
      </c>
      <c r="D180" s="31" t="s">
        <v>34</v>
      </c>
      <c r="E180" s="24" t="s">
        <v>29</v>
      </c>
      <c r="F180" s="53"/>
      <c r="G180" s="45"/>
      <c r="H180" s="45"/>
      <c r="I180" s="46"/>
      <c r="J180" s="47"/>
    </row>
    <row r="181" spans="1:10" ht="63.75" x14ac:dyDescent="0.2">
      <c r="A181" s="31">
        <f t="shared" si="16"/>
        <v>126</v>
      </c>
      <c r="B181" s="22" t="s">
        <v>323</v>
      </c>
      <c r="C181" s="30">
        <f t="shared" si="17"/>
        <v>1323</v>
      </c>
      <c r="D181" s="31" t="s">
        <v>34</v>
      </c>
      <c r="E181" s="24" t="s">
        <v>29</v>
      </c>
      <c r="F181" s="53"/>
      <c r="G181" s="45"/>
      <c r="H181" s="45"/>
      <c r="I181" s="46"/>
      <c r="J181" s="47"/>
    </row>
    <row r="182" spans="1:10" ht="51" x14ac:dyDescent="0.2">
      <c r="A182" s="31">
        <f t="shared" si="16"/>
        <v>127</v>
      </c>
      <c r="B182" s="22" t="s">
        <v>324</v>
      </c>
      <c r="C182" s="30">
        <f t="shared" si="17"/>
        <v>1324</v>
      </c>
      <c r="D182" s="31" t="s">
        <v>34</v>
      </c>
      <c r="E182" s="24" t="s">
        <v>29</v>
      </c>
      <c r="F182" s="53"/>
      <c r="G182" s="45"/>
      <c r="H182" s="45"/>
      <c r="I182" s="46"/>
      <c r="J182" s="47"/>
    </row>
    <row r="183" spans="1:10" ht="51" x14ac:dyDescent="0.2">
      <c r="A183" s="31">
        <f t="shared" si="16"/>
        <v>128</v>
      </c>
      <c r="B183" s="22" t="s">
        <v>325</v>
      </c>
      <c r="C183" s="30">
        <f t="shared" si="17"/>
        <v>1325</v>
      </c>
      <c r="D183" s="31" t="s">
        <v>34</v>
      </c>
      <c r="E183" s="24" t="s">
        <v>29</v>
      </c>
      <c r="F183" s="53"/>
      <c r="G183" s="45"/>
      <c r="H183" s="45"/>
      <c r="I183" s="46"/>
      <c r="J183" s="47"/>
    </row>
    <row r="184" spans="1:10" ht="51" x14ac:dyDescent="0.2">
      <c r="A184" s="31">
        <f t="shared" si="16"/>
        <v>129</v>
      </c>
      <c r="B184" s="22" t="s">
        <v>326</v>
      </c>
      <c r="C184" s="30">
        <f t="shared" si="17"/>
        <v>1326</v>
      </c>
      <c r="D184" s="31" t="s">
        <v>34</v>
      </c>
      <c r="E184" s="24" t="s">
        <v>29</v>
      </c>
      <c r="F184" s="53"/>
      <c r="G184" s="45"/>
      <c r="H184" s="45"/>
      <c r="I184" s="46"/>
      <c r="J184" s="47"/>
    </row>
    <row r="185" spans="1:10" ht="63.75" x14ac:dyDescent="0.2">
      <c r="A185" s="31">
        <f t="shared" si="16"/>
        <v>130</v>
      </c>
      <c r="B185" s="22" t="s">
        <v>227</v>
      </c>
      <c r="C185" s="30">
        <f t="shared" si="17"/>
        <v>1327</v>
      </c>
      <c r="D185" s="31" t="s">
        <v>34</v>
      </c>
      <c r="E185" s="24" t="s">
        <v>327</v>
      </c>
      <c r="F185" s="53"/>
      <c r="G185" s="45"/>
      <c r="H185" s="45"/>
      <c r="I185" s="46"/>
      <c r="J185" s="47"/>
    </row>
    <row r="186" spans="1:10" s="56" customFormat="1" ht="36" customHeight="1" collapsed="1" x14ac:dyDescent="0.2">
      <c r="A186" s="74" t="s">
        <v>328</v>
      </c>
      <c r="B186" s="75"/>
      <c r="C186" s="75"/>
      <c r="D186" s="75"/>
      <c r="E186" s="65" t="s">
        <v>239</v>
      </c>
      <c r="F186" s="53"/>
      <c r="G186" s="45"/>
      <c r="H186" s="45"/>
      <c r="I186" s="46"/>
      <c r="J186" s="47"/>
    </row>
    <row r="187" spans="1:10" ht="89.25" x14ac:dyDescent="0.2">
      <c r="A187" s="31">
        <f>A185+1</f>
        <v>131</v>
      </c>
      <c r="B187" s="22" t="s">
        <v>329</v>
      </c>
      <c r="C187" s="30">
        <f>IF(MID(D187,FIND("(",D187)+1,FIND(")",D187)-FIND("(",D187)-1)-1=0,RIGHT(C185,LEN(C185)-IFERROR(FIND("-",C185),0))+1,(RIGHT(C185,LEN(C185)-IFERROR(FIND("-",C185),0))+1)&amp;"-"&amp;(RIGHT(C185,LEN(C185)-IFERROR(FIND("-",C185),0))+MID(D187,FIND("(",D187)+1,FIND(")",D187)-FIND("(",D187)-1)))</f>
        <v>1328</v>
      </c>
      <c r="D187" s="31" t="s">
        <v>34</v>
      </c>
      <c r="E187" s="22" t="s">
        <v>0</v>
      </c>
      <c r="F187" s="53"/>
      <c r="G187" s="45"/>
      <c r="H187" s="45"/>
      <c r="I187" s="46"/>
      <c r="J187" s="47"/>
    </row>
    <row r="188" spans="1:10" ht="76.5" x14ac:dyDescent="0.2">
      <c r="A188" s="31">
        <f>A187+1</f>
        <v>132</v>
      </c>
      <c r="B188" s="22" t="s">
        <v>330</v>
      </c>
      <c r="C188" s="30">
        <f>IF(MID(D188,FIND("(",D188)+1,FIND(")",D188)-FIND("(",D188)-1)-1=0,RIGHT(C187,LEN(C187)-IFERROR(FIND("-",C187),0))+1,(RIGHT(C187,LEN(C187)-IFERROR(FIND("-",C187),0))+1)&amp;"-"&amp;(RIGHT(C187,LEN(C187)-IFERROR(FIND("-",C187),0))+MID(D188,FIND("(",D188)+1,FIND(")",D188)-FIND("(",D188)-1)))</f>
        <v>1329</v>
      </c>
      <c r="D188" s="31" t="s">
        <v>34</v>
      </c>
      <c r="E188" s="22" t="s">
        <v>1</v>
      </c>
      <c r="F188" s="53"/>
      <c r="G188" s="45"/>
      <c r="H188" s="45"/>
      <c r="I188" s="46"/>
      <c r="J188" s="47"/>
    </row>
    <row r="189" spans="1:10" ht="63.75" x14ac:dyDescent="0.2">
      <c r="A189" s="31">
        <f t="shared" ref="A189:A193" si="18">A188+1</f>
        <v>133</v>
      </c>
      <c r="B189" s="22" t="s">
        <v>27</v>
      </c>
      <c r="C189" s="30">
        <f t="shared" ref="C189:C193" si="19">IF(MID(D189,FIND("(",D189)+1,FIND(")",D189)-FIND("(",D189)-1)-1=0,RIGHT(C188,LEN(C188)-IFERROR(FIND("-",C188),0))+1,(RIGHT(C188,LEN(C188)-IFERROR(FIND("-",C188),0))+1)&amp;"-"&amp;(RIGHT(C188,LEN(C188)-IFERROR(FIND("-",C188),0))+MID(D189,FIND("(",D189)+1,FIND(")",D189)-FIND("(",D189)-1)))</f>
        <v>1330</v>
      </c>
      <c r="D189" s="31" t="s">
        <v>34</v>
      </c>
      <c r="E189" s="22" t="s">
        <v>0</v>
      </c>
      <c r="F189" s="53"/>
      <c r="G189" s="45"/>
      <c r="H189" s="45"/>
      <c r="I189" s="46"/>
      <c r="J189" s="47"/>
    </row>
    <row r="190" spans="1:10" ht="63.75" x14ac:dyDescent="0.2">
      <c r="A190" s="31">
        <f t="shared" si="18"/>
        <v>134</v>
      </c>
      <c r="B190" s="22" t="s">
        <v>28</v>
      </c>
      <c r="C190" s="30">
        <f t="shared" si="19"/>
        <v>1331</v>
      </c>
      <c r="D190" s="31" t="s">
        <v>34</v>
      </c>
      <c r="E190" s="22" t="s">
        <v>0</v>
      </c>
      <c r="F190" s="53"/>
      <c r="G190" s="45"/>
      <c r="H190" s="45"/>
      <c r="I190" s="46"/>
      <c r="J190" s="47"/>
    </row>
    <row r="191" spans="1:10" ht="63.75" x14ac:dyDescent="0.2">
      <c r="A191" s="31">
        <f t="shared" si="18"/>
        <v>135</v>
      </c>
      <c r="B191" s="22" t="s">
        <v>332</v>
      </c>
      <c r="C191" s="30">
        <f t="shared" si="19"/>
        <v>1332</v>
      </c>
      <c r="D191" s="31" t="s">
        <v>34</v>
      </c>
      <c r="E191" s="22" t="s">
        <v>194</v>
      </c>
      <c r="F191" s="53"/>
      <c r="G191" s="45"/>
      <c r="H191" s="45"/>
      <c r="I191" s="46"/>
      <c r="J191" s="47"/>
    </row>
    <row r="192" spans="1:10" ht="38.25" x14ac:dyDescent="0.2">
      <c r="A192" s="31">
        <f t="shared" si="18"/>
        <v>136</v>
      </c>
      <c r="B192" s="22" t="s">
        <v>195</v>
      </c>
      <c r="C192" s="30">
        <f t="shared" si="19"/>
        <v>1333</v>
      </c>
      <c r="D192" s="31" t="s">
        <v>34</v>
      </c>
      <c r="E192" s="22" t="s">
        <v>331</v>
      </c>
      <c r="F192" s="53"/>
      <c r="G192" s="45"/>
      <c r="H192" s="45"/>
      <c r="I192" s="46"/>
      <c r="J192" s="47"/>
    </row>
    <row r="193" spans="1:10" ht="51" x14ac:dyDescent="0.2">
      <c r="A193" s="31">
        <f t="shared" si="18"/>
        <v>137</v>
      </c>
      <c r="B193" s="22" t="s">
        <v>333</v>
      </c>
      <c r="C193" s="30" t="str">
        <f t="shared" si="19"/>
        <v>1334-1433</v>
      </c>
      <c r="D193" s="31" t="s">
        <v>4</v>
      </c>
      <c r="E193" s="22" t="str">
        <f>"Specify other accreditation held by the establishment if reported yes to item "&amp;A192&amp;". 
Leave blank if not applicable."</f>
        <v>Specify other accreditation held by the establishment if reported yes to item 136. 
Leave blank if not applicable.</v>
      </c>
      <c r="F193" s="53"/>
      <c r="G193" s="45"/>
      <c r="H193" s="45"/>
      <c r="I193" s="46"/>
      <c r="J193" s="47"/>
    </row>
    <row r="194" spans="1:10" s="58" customFormat="1" ht="33" customHeight="1" collapsed="1" x14ac:dyDescent="0.2">
      <c r="A194" s="76" t="s">
        <v>136</v>
      </c>
      <c r="B194" s="84"/>
      <c r="C194" s="84"/>
      <c r="D194" s="84"/>
      <c r="E194" s="67"/>
      <c r="F194" s="53"/>
      <c r="G194" s="45"/>
      <c r="H194" s="45"/>
      <c r="I194" s="46"/>
      <c r="J194" s="47"/>
    </row>
    <row r="195" spans="1:10" ht="140.25" x14ac:dyDescent="0.2">
      <c r="A195" s="31" t="str">
        <f>(A193+1)&amp;"a"</f>
        <v>138a</v>
      </c>
      <c r="B195" s="22" t="s">
        <v>202</v>
      </c>
      <c r="C195" s="30" t="str">
        <f>IF(MID(D195,FIND("(",D195)+1,FIND(")",D195)-FIND("(",D195)-1)-1=0,RIGHT(C193,LEN(C193)-IFERROR(FIND("-",C193),0))+1,(RIGHT(C193,LEN(C193)-IFERROR(FIND("-",C193),0))+1)&amp;"-"&amp;(RIGHT(C193,LEN(C193)-IFERROR(FIND("-",C193),0))+MID(D195,FIND("(",D195)+1,FIND(")",D195)-FIND("(",D195)-1)))</f>
        <v>1434-1442</v>
      </c>
      <c r="D195" s="31" t="s">
        <v>39</v>
      </c>
      <c r="E195" s="24" t="s">
        <v>133</v>
      </c>
      <c r="F195" s="53"/>
      <c r="G195" s="45"/>
      <c r="H195" s="45"/>
      <c r="I195" s="46"/>
      <c r="J195" s="47"/>
    </row>
    <row r="196" spans="1:10" ht="77.45" customHeight="1" x14ac:dyDescent="0.2">
      <c r="A196" s="31" t="str">
        <f>(A193+1)&amp;"b"</f>
        <v>138b</v>
      </c>
      <c r="B196" s="22" t="s">
        <v>52</v>
      </c>
      <c r="C196" s="30">
        <f>IF(MID(D196,FIND("(",D196)+1,FIND(")",D196)-FIND("(",D196)-1)-1=0,RIGHT(C195,LEN(C195)-IFERROR(FIND("-",C195),0))+1,(RIGHT(C195,LEN(C195)-IFERROR(FIND("-",C195),0))+1)&amp;"-"&amp;(RIGHT(C195,LEN(C195)-IFERROR(FIND("-",C195),0))+MID(D196,FIND("(",D196)+1,FIND(")",D196)-FIND("(",D196)-1)))</f>
        <v>1443</v>
      </c>
      <c r="D196" s="31" t="s">
        <v>34</v>
      </c>
      <c r="E196" s="24" t="str">
        <f>"Use NHHD/METeOR definition.
An indicator of whether data reported under item "&amp;A195&amp;" above has been estimated rather than directly sourced, as represented by a code.
1=yes
2=no"</f>
        <v>Use NHHD/METeOR definition.
An indicator of whether data reported under item 138a above has been estimated rather than directly sourced, as represented by a code.
1=yes
2=no</v>
      </c>
      <c r="F196" s="53"/>
      <c r="G196" s="45"/>
      <c r="H196" s="45"/>
      <c r="I196" s="46"/>
      <c r="J196" s="47"/>
    </row>
    <row r="197" spans="1:10" ht="114.75" x14ac:dyDescent="0.2">
      <c r="A197" s="31">
        <f>LEFT(A196,3)+1</f>
        <v>139</v>
      </c>
      <c r="B197" s="22" t="s">
        <v>203</v>
      </c>
      <c r="C197" s="30" t="str">
        <f t="shared" ref="C197:C204" si="20">IF(MID(D197,FIND("(",D197)+1,FIND(")",D197)-FIND("(",D197)-1)-1=0,RIGHT(C196,LEN(C196)-IFERROR(FIND("-",C196),0))+1,(RIGHT(C196,LEN(C196)-IFERROR(FIND("-",C196),0))+1)&amp;"-"&amp;(RIGHT(C196,LEN(C196)-IFERROR(FIND("-",C196),0))+MID(D197,FIND("(",D197)+1,FIND(")",D197)-FIND("(",D197)-1)))</f>
        <v>1444-1452</v>
      </c>
      <c r="D197" s="31" t="s">
        <v>39</v>
      </c>
      <c r="E197" s="24" t="s">
        <v>240</v>
      </c>
      <c r="F197" s="53"/>
      <c r="G197" s="45"/>
      <c r="H197" s="45"/>
      <c r="I197" s="46"/>
      <c r="J197" s="47"/>
    </row>
    <row r="198" spans="1:10" ht="102" x14ac:dyDescent="0.2">
      <c r="A198" s="31">
        <f t="shared" ref="A198:A204" si="21">A197+1</f>
        <v>140</v>
      </c>
      <c r="B198" s="22" t="s">
        <v>204</v>
      </c>
      <c r="C198" s="30" t="str">
        <f t="shared" si="20"/>
        <v>1453-1461</v>
      </c>
      <c r="D198" s="31" t="s">
        <v>39</v>
      </c>
      <c r="E198" s="24" t="s">
        <v>241</v>
      </c>
      <c r="F198" s="53"/>
      <c r="G198" s="45"/>
      <c r="H198" s="45"/>
      <c r="I198" s="46"/>
      <c r="J198" s="47"/>
    </row>
    <row r="199" spans="1:10" ht="114.75" x14ac:dyDescent="0.2">
      <c r="A199" s="31">
        <f t="shared" si="21"/>
        <v>141</v>
      </c>
      <c r="B199" s="22" t="s">
        <v>23</v>
      </c>
      <c r="C199" s="30" t="str">
        <f t="shared" si="20"/>
        <v>1462-1469</v>
      </c>
      <c r="D199" s="31" t="s">
        <v>2</v>
      </c>
      <c r="E199" s="22" t="s">
        <v>334</v>
      </c>
      <c r="F199" s="53"/>
      <c r="G199" s="45"/>
      <c r="H199" s="45"/>
      <c r="I199" s="46"/>
      <c r="J199" s="47"/>
    </row>
    <row r="200" spans="1:10" ht="263.10000000000002" customHeight="1" x14ac:dyDescent="0.2">
      <c r="A200" s="31">
        <f t="shared" si="21"/>
        <v>142</v>
      </c>
      <c r="B200" s="24" t="s">
        <v>242</v>
      </c>
      <c r="C200" s="30" t="str">
        <f t="shared" si="20"/>
        <v>1470-1475</v>
      </c>
      <c r="D200" s="34" t="s">
        <v>5</v>
      </c>
      <c r="E200" s="23" t="s">
        <v>335</v>
      </c>
      <c r="F200" s="53"/>
      <c r="G200" s="45"/>
      <c r="H200" s="45"/>
      <c r="I200" s="46"/>
      <c r="J200" s="47"/>
    </row>
    <row r="201" spans="1:10" ht="204" x14ac:dyDescent="0.2">
      <c r="A201" s="31">
        <f t="shared" si="21"/>
        <v>143</v>
      </c>
      <c r="B201" s="24" t="s">
        <v>243</v>
      </c>
      <c r="C201" s="30">
        <f t="shared" si="20"/>
        <v>1476</v>
      </c>
      <c r="D201" s="34" t="s">
        <v>34</v>
      </c>
      <c r="E201" s="24" t="s">
        <v>336</v>
      </c>
      <c r="F201" s="53"/>
      <c r="G201" s="45"/>
      <c r="H201" s="45"/>
      <c r="I201" s="46"/>
      <c r="J201" s="47"/>
    </row>
    <row r="202" spans="1:10" ht="242.25" x14ac:dyDescent="0.2">
      <c r="A202" s="31">
        <f t="shared" si="21"/>
        <v>144</v>
      </c>
      <c r="B202" s="22" t="s">
        <v>228</v>
      </c>
      <c r="C202" s="30" t="str">
        <f t="shared" si="20"/>
        <v>1477-1485</v>
      </c>
      <c r="D202" s="31" t="s">
        <v>41</v>
      </c>
      <c r="E202" s="35" t="s">
        <v>337</v>
      </c>
      <c r="F202" s="53"/>
      <c r="G202" s="45"/>
      <c r="H202" s="45"/>
      <c r="I202" s="46"/>
      <c r="J202" s="47"/>
    </row>
    <row r="203" spans="1:10" ht="38.25" x14ac:dyDescent="0.2">
      <c r="A203" s="31">
        <f t="shared" si="21"/>
        <v>145</v>
      </c>
      <c r="B203" s="22" t="s">
        <v>338</v>
      </c>
      <c r="C203" s="30" t="str">
        <f t="shared" si="20"/>
        <v>1486-1494</v>
      </c>
      <c r="D203" s="31" t="s">
        <v>37</v>
      </c>
      <c r="E203" s="22" t="s">
        <v>17</v>
      </c>
      <c r="F203" s="53"/>
      <c r="G203" s="45"/>
      <c r="H203" s="45"/>
      <c r="I203" s="46"/>
      <c r="J203" s="47"/>
    </row>
    <row r="204" spans="1:10" ht="25.5" x14ac:dyDescent="0.2">
      <c r="A204" s="31">
        <f t="shared" si="21"/>
        <v>146</v>
      </c>
      <c r="B204" s="36" t="s">
        <v>16</v>
      </c>
      <c r="C204" s="30" t="str">
        <f t="shared" si="20"/>
        <v>1495-1594</v>
      </c>
      <c r="D204" s="31" t="s">
        <v>4</v>
      </c>
      <c r="E204" s="24" t="s">
        <v>10</v>
      </c>
      <c r="F204" s="53"/>
      <c r="G204" s="45"/>
      <c r="H204" s="45"/>
      <c r="I204" s="46"/>
      <c r="J204" s="47"/>
    </row>
    <row r="205" spans="1:10" ht="30.95" customHeight="1" collapsed="1" x14ac:dyDescent="0.2">
      <c r="A205" s="80" t="s">
        <v>188</v>
      </c>
      <c r="B205" s="81"/>
      <c r="C205" s="81"/>
      <c r="D205" s="81"/>
      <c r="E205" s="82"/>
      <c r="F205" s="53"/>
      <c r="G205" s="45"/>
      <c r="H205" s="45"/>
      <c r="I205" s="46"/>
      <c r="J205" s="47"/>
    </row>
    <row r="206" spans="1:10" ht="63.75" x14ac:dyDescent="0.2">
      <c r="A206" s="31">
        <f>A204+1</f>
        <v>147</v>
      </c>
      <c r="B206" s="22" t="s">
        <v>339</v>
      </c>
      <c r="C206" s="30" t="str">
        <f>IF(MID(D206,FIND("(",D206)+1,FIND(")",D206)-FIND("(",D206)-1)-1=0,RIGHT(C204,LEN(C204)-IFERROR(FIND("-",C204),0))+1,(RIGHT(C204,LEN(C204)-IFERROR(FIND("-",C204),0))+1)&amp;"-"&amp;(RIGHT(C204,LEN(C204)-IFERROR(FIND("-",C204),0))+MID(D206,FIND("(",D206)+1,FIND(")",D206)-FIND("(",D206)-1)))</f>
        <v>1595-1600</v>
      </c>
      <c r="D206" s="33" t="s">
        <v>44</v>
      </c>
      <c r="E206" s="22" t="s">
        <v>134</v>
      </c>
      <c r="F206" s="53"/>
      <c r="G206" s="45"/>
      <c r="H206" s="45"/>
      <c r="I206" s="46"/>
      <c r="J206" s="47"/>
    </row>
    <row r="207" spans="1:10" ht="63.75" x14ac:dyDescent="0.2">
      <c r="A207" s="31">
        <f>A206+1</f>
        <v>148</v>
      </c>
      <c r="B207" s="22" t="s">
        <v>51</v>
      </c>
      <c r="C207" s="30" t="str">
        <f>IF(MID(D207,FIND("(",D207)+1,FIND(")",D207)-FIND("(",D207)-1)-1=0,RIGHT(C206,LEN(C206)-IFERROR(FIND("-",C206),0))+1,(RIGHT(C206,LEN(C206)-IFERROR(FIND("-",C206),0))+1)&amp;"-"&amp;(RIGHT(C206,LEN(C206)-IFERROR(FIND("-",C206),0))+MID(D207,FIND("(",D207)+1,FIND(")",D207)-FIND("(",D207)-1)))</f>
        <v>1601-1606</v>
      </c>
      <c r="D207" s="33" t="s">
        <v>44</v>
      </c>
      <c r="E207" s="22" t="s">
        <v>135</v>
      </c>
      <c r="F207" s="53"/>
      <c r="G207" s="45"/>
      <c r="H207" s="45"/>
      <c r="I207" s="46"/>
      <c r="J207" s="47"/>
    </row>
    <row r="208" spans="1:10" ht="51" x14ac:dyDescent="0.2">
      <c r="A208" s="31">
        <f t="shared" ref="A208:A211" si="22">A207+1</f>
        <v>149</v>
      </c>
      <c r="B208" s="22" t="s">
        <v>340</v>
      </c>
      <c r="C208" s="30" t="str">
        <f t="shared" ref="C208:C211" si="23">IF(MID(D208,FIND("(",D208)+1,FIND(")",D208)-FIND("(",D208)-1)-1=0,RIGHT(C207,LEN(C207)-IFERROR(FIND("-",C207),0))+1,(RIGHT(C207,LEN(C207)-IFERROR(FIND("-",C207),0))+1)&amp;"-"&amp;(RIGHT(C207,LEN(C207)-IFERROR(FIND("-",C207),0))+MID(D208,FIND("(",D208)+1,FIND(")",D208)-FIND("(",D208)-1)))</f>
        <v>1607-1651</v>
      </c>
      <c r="D208" s="33" t="s">
        <v>45</v>
      </c>
      <c r="E208" s="22" t="s">
        <v>47</v>
      </c>
      <c r="F208" s="53"/>
      <c r="G208" s="45"/>
      <c r="H208" s="45"/>
      <c r="I208" s="46"/>
      <c r="J208" s="47"/>
    </row>
    <row r="209" spans="1:10" ht="62.1" customHeight="1" x14ac:dyDescent="0.2">
      <c r="A209" s="31">
        <f t="shared" si="22"/>
        <v>150</v>
      </c>
      <c r="B209" s="22" t="s">
        <v>48</v>
      </c>
      <c r="C209" s="30" t="str">
        <f t="shared" si="23"/>
        <v>1652-1655</v>
      </c>
      <c r="D209" s="33" t="s">
        <v>42</v>
      </c>
      <c r="E209" s="22" t="s">
        <v>50</v>
      </c>
      <c r="F209" s="53"/>
      <c r="G209" s="45"/>
      <c r="H209" s="45"/>
      <c r="I209" s="46"/>
      <c r="J209" s="47"/>
    </row>
    <row r="210" spans="1:10" ht="63.75" x14ac:dyDescent="0.2">
      <c r="A210" s="31">
        <f t="shared" si="22"/>
        <v>151</v>
      </c>
      <c r="B210" s="22" t="s">
        <v>341</v>
      </c>
      <c r="C210" s="30" t="str">
        <f t="shared" si="23"/>
        <v>1656-1701</v>
      </c>
      <c r="D210" s="33" t="s">
        <v>46</v>
      </c>
      <c r="E210" s="22" t="s">
        <v>49</v>
      </c>
      <c r="F210" s="53"/>
      <c r="G210" s="45"/>
      <c r="H210" s="45"/>
      <c r="I210" s="46"/>
      <c r="J210" s="47"/>
    </row>
    <row r="211" spans="1:10" ht="51" x14ac:dyDescent="0.2">
      <c r="A211" s="31">
        <f t="shared" si="22"/>
        <v>152</v>
      </c>
      <c r="B211" s="22" t="s">
        <v>205</v>
      </c>
      <c r="C211" s="30" t="str">
        <f t="shared" si="23"/>
        <v>1702-1705</v>
      </c>
      <c r="D211" s="31" t="s">
        <v>42</v>
      </c>
      <c r="E211" s="22" t="s">
        <v>193</v>
      </c>
      <c r="F211" s="53"/>
      <c r="G211" s="45"/>
      <c r="H211" s="45"/>
      <c r="I211" s="46"/>
      <c r="J211" s="47"/>
    </row>
    <row r="212" spans="1:10" ht="30.95" customHeight="1" collapsed="1" x14ac:dyDescent="0.2">
      <c r="A212" s="80" t="s">
        <v>206</v>
      </c>
      <c r="B212" s="81"/>
      <c r="C212" s="81"/>
      <c r="D212" s="81"/>
      <c r="E212" s="82"/>
      <c r="F212" s="53"/>
      <c r="G212" s="45"/>
      <c r="H212" s="45"/>
      <c r="I212" s="46"/>
      <c r="J212" s="47"/>
    </row>
    <row r="213" spans="1:10" ht="204" x14ac:dyDescent="0.2">
      <c r="A213" s="31">
        <f>A211+1</f>
        <v>153</v>
      </c>
      <c r="B213" s="22" t="s">
        <v>206</v>
      </c>
      <c r="C213" s="30">
        <f>IF(MID(D213,FIND("(",D213)+1,FIND(")",D213)-FIND("(",D213)-1)-1=0,RIGHT(C211,LEN(C211)-IFERROR(FIND("-",C211),0))+1,(RIGHT(C211,LEN(C211)-IFERROR(FIND("-",C211),0))+1)&amp;"-"&amp;(RIGHT(C211,LEN(C211)-IFERROR(FIND("-",C211),0))+MID(D213,FIND("(",D213)+1,FIND(")",D213)-FIND("(",D213)-1)))</f>
        <v>1706</v>
      </c>
      <c r="D213" s="33" t="s">
        <v>207</v>
      </c>
      <c r="E213" s="22" t="s">
        <v>342</v>
      </c>
      <c r="F213" s="53"/>
      <c r="G213" s="45"/>
      <c r="H213" s="45"/>
      <c r="I213" s="46"/>
      <c r="J213" s="47"/>
    </row>
  </sheetData>
  <mergeCells count="14">
    <mergeCell ref="A148:D148"/>
    <mergeCell ref="A212:E212"/>
    <mergeCell ref="A152:D152"/>
    <mergeCell ref="A205:E205"/>
    <mergeCell ref="A186:D186"/>
    <mergeCell ref="A194:D194"/>
    <mergeCell ref="A2:E2"/>
    <mergeCell ref="A3:E3"/>
    <mergeCell ref="A10:D10"/>
    <mergeCell ref="A23:D23"/>
    <mergeCell ref="A123:D123"/>
    <mergeCell ref="A85:D85"/>
    <mergeCell ref="A104:D104"/>
    <mergeCell ref="A48:D48"/>
  </mergeCells>
  <phoneticPr fontId="0" type="noConversion"/>
  <pageMargins left="0.39370078740157483" right="0.39370078740157483" top="0.78740157480314965" bottom="0.59055118110236227" header="0.51181102362204722" footer="0.31496062992125984"/>
  <pageSetup paperSize="9" fitToHeight="0" orientation="landscape" r:id="rId1"/>
  <headerFooter>
    <oddHeader>&amp;L&amp;8Data specifications for the 2019-20 National Public Hospital Establishments Database Request - Establishment Level</oddHeader>
    <oddFooter>&amp;R&amp;8Page &amp;P of &amp;N</oddFooter>
  </headerFooter>
  <rowBreaks count="4" manualBreakCount="4">
    <brk id="47" max="16383" man="1"/>
    <brk id="103" max="16383" man="1"/>
    <brk id="147" max="16383" man="1"/>
    <brk id="151"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L10"/>
  <sheetViews>
    <sheetView workbookViewId="0">
      <selection activeCell="B1" sqref="B1"/>
    </sheetView>
  </sheetViews>
  <sheetFormatPr defaultColWidth="8.85546875" defaultRowHeight="12.75" x14ac:dyDescent="0.2"/>
  <cols>
    <col min="1" max="1" width="1.140625" style="3" customWidth="1"/>
    <col min="2" max="2" width="10.140625" style="3" customWidth="1"/>
    <col min="3" max="3" width="6.140625" style="3" bestFit="1" customWidth="1"/>
    <col min="4" max="4" width="6.140625" style="3" customWidth="1"/>
    <col min="5" max="5" width="5" style="3" bestFit="1" customWidth="1"/>
    <col min="6" max="13" width="8.140625" style="3" bestFit="1" customWidth="1"/>
    <col min="14" max="14" width="9.140625" style="3" bestFit="1" customWidth="1"/>
    <col min="15" max="17" width="8.140625" style="3" bestFit="1" customWidth="1"/>
    <col min="18" max="18" width="7.140625" style="3" bestFit="1" customWidth="1"/>
    <col min="19" max="19" width="5.140625" style="3" customWidth="1"/>
    <col min="20" max="20" width="5.85546875" style="3" bestFit="1" customWidth="1"/>
    <col min="21" max="21" width="5.42578125" style="3" bestFit="1" customWidth="1"/>
    <col min="22" max="22" width="7.85546875" style="3" bestFit="1" customWidth="1"/>
    <col min="23" max="23" width="5.140625" style="3" customWidth="1"/>
    <col min="24" max="24" width="6" style="3" bestFit="1" customWidth="1"/>
    <col min="25" max="25" width="5.140625" style="3" customWidth="1"/>
    <col min="26" max="26" width="5.5703125" style="3" bestFit="1" customWidth="1"/>
    <col min="27" max="27" width="5.42578125" style="3" customWidth="1"/>
    <col min="28" max="28" width="5.5703125" style="3" customWidth="1"/>
    <col min="29" max="29" width="5.140625" style="3" customWidth="1"/>
    <col min="30" max="30" width="5" style="3" bestFit="1" customWidth="1"/>
    <col min="31" max="31" width="5.140625" style="3" customWidth="1"/>
    <col min="32" max="32" width="6.5703125" style="3" bestFit="1" customWidth="1"/>
    <col min="33" max="33" width="5.42578125" style="3" customWidth="1"/>
    <col min="34" max="34" width="9.140625" style="3" customWidth="1"/>
    <col min="35" max="35" width="5.42578125" style="3" customWidth="1"/>
    <col min="36" max="36" width="5.85546875" style="3" customWidth="1"/>
    <col min="37" max="37" width="5.42578125" style="3" customWidth="1"/>
    <col min="38" max="38" width="6.85546875" style="3" customWidth="1"/>
    <col min="39" max="39" width="5.140625" style="3" customWidth="1"/>
    <col min="40" max="40" width="6.85546875" style="3" bestFit="1" customWidth="1"/>
    <col min="41" max="41" width="5.140625" style="3" customWidth="1"/>
    <col min="42" max="42" width="7.42578125" style="3" customWidth="1"/>
    <col min="43" max="43" width="5.140625" style="3" customWidth="1"/>
    <col min="44" max="44" width="7.42578125" style="3" customWidth="1"/>
    <col min="45" max="45" width="5.140625" style="3" customWidth="1"/>
    <col min="46" max="46" width="6.42578125" style="3" customWidth="1"/>
    <col min="47" max="47" width="5.140625" style="3" customWidth="1"/>
    <col min="48" max="48" width="6" style="3" customWidth="1"/>
    <col min="49" max="49" width="5.140625" style="3" customWidth="1"/>
    <col min="50" max="50" width="6.85546875" style="3" bestFit="1" customWidth="1"/>
    <col min="51" max="51" width="5.140625" style="3" customWidth="1"/>
    <col min="52" max="52" width="6.85546875" style="3" bestFit="1" customWidth="1"/>
    <col min="53" max="53" width="5.140625" style="3" customWidth="1"/>
    <col min="54" max="54" width="4.85546875" style="3" bestFit="1" customWidth="1"/>
    <col min="55" max="55" width="5.140625" style="3" customWidth="1"/>
    <col min="56" max="56" width="6.42578125" style="3" bestFit="1" customWidth="1"/>
    <col min="57" max="57" width="5.140625" style="3" customWidth="1"/>
    <col min="58" max="58" width="5.85546875" style="3" customWidth="1"/>
    <col min="59" max="59" width="5.140625" style="3" customWidth="1"/>
    <col min="60" max="60" width="8" style="3" customWidth="1"/>
    <col min="61" max="61" width="5.140625" style="3" customWidth="1"/>
    <col min="62" max="62" width="4.140625" style="3" bestFit="1" customWidth="1"/>
    <col min="63" max="63" width="5.140625" style="3" customWidth="1"/>
    <col min="64" max="64" width="6.140625" style="3" customWidth="1"/>
    <col min="65" max="65" width="5.140625" style="3" customWidth="1"/>
    <col min="66" max="66" width="6.42578125" style="3" customWidth="1"/>
    <col min="67" max="67" width="5.140625" style="3" customWidth="1"/>
    <col min="68" max="68" width="6.42578125" style="3" customWidth="1"/>
    <col min="69" max="69" width="5.140625" style="3" customWidth="1"/>
    <col min="70" max="70" width="7.42578125" style="3" customWidth="1"/>
    <col min="71" max="71" width="5.140625" style="3" customWidth="1"/>
    <col min="72" max="72" width="7.42578125" style="3" customWidth="1"/>
    <col min="73" max="73" width="5.140625" style="3" customWidth="1"/>
    <col min="74" max="74" width="8.140625" style="3" customWidth="1"/>
    <col min="75" max="75" width="5.140625" style="3" customWidth="1"/>
    <col min="76" max="76" width="8.140625" style="3" customWidth="1"/>
    <col min="77" max="77" width="5.140625" style="3" customWidth="1"/>
    <col min="78" max="78" width="13.5703125" style="3" bestFit="1" customWidth="1"/>
    <col min="79" max="79" width="13.85546875" style="3" bestFit="1" customWidth="1"/>
    <col min="80" max="80" width="13.42578125" style="3" bestFit="1" customWidth="1"/>
    <col min="81" max="81" width="8.85546875" style="3" bestFit="1" customWidth="1"/>
    <col min="82" max="82" width="8" style="3" bestFit="1" customWidth="1"/>
    <col min="83" max="83" width="10.42578125" style="3" bestFit="1" customWidth="1"/>
    <col min="84" max="84" width="6.42578125" style="3" bestFit="1" customWidth="1"/>
    <col min="85" max="85" width="5.85546875" style="3" bestFit="1" customWidth="1"/>
    <col min="86" max="86" width="4.140625" style="3" bestFit="1" customWidth="1"/>
    <col min="87" max="87" width="12.85546875" style="3" bestFit="1" customWidth="1"/>
    <col min="88" max="88" width="13.85546875" style="3" bestFit="1" customWidth="1"/>
    <col min="89" max="89" width="12.85546875" style="3" bestFit="1" customWidth="1"/>
    <col min="90" max="90" width="9.140625" style="3" bestFit="1" customWidth="1"/>
    <col min="91" max="91" width="8.85546875" style="3" bestFit="1" customWidth="1"/>
    <col min="92" max="92" width="11.42578125" style="3" bestFit="1" customWidth="1"/>
    <col min="93" max="93" width="9" style="3" bestFit="1" customWidth="1"/>
    <col min="94" max="94" width="6.85546875" style="3" customWidth="1"/>
    <col min="95" max="95" width="4.5703125" style="3" customWidth="1"/>
    <col min="96" max="96" width="13.5703125" style="3" bestFit="1" customWidth="1"/>
    <col min="97" max="97" width="13.85546875" style="3" bestFit="1" customWidth="1"/>
    <col min="98" max="98" width="13.42578125" style="3" bestFit="1" customWidth="1"/>
    <col min="99" max="100" width="9.140625" style="3" bestFit="1" customWidth="1"/>
    <col min="101" max="101" width="10.42578125" style="3" bestFit="1" customWidth="1"/>
    <col min="102" max="102" width="8.140625" style="3" bestFit="1" customWidth="1"/>
    <col min="103" max="103" width="9.5703125" style="3" bestFit="1" customWidth="1"/>
    <col min="104" max="104" width="7.85546875" style="3" bestFit="1" customWidth="1"/>
    <col min="105" max="105" width="12.85546875" style="3" bestFit="1" customWidth="1"/>
    <col min="106" max="106" width="13.85546875" style="3" bestFit="1" customWidth="1"/>
    <col min="107" max="107" width="12.85546875" style="3" bestFit="1" customWidth="1"/>
    <col min="108" max="108" width="9.140625" style="3" bestFit="1" customWidth="1"/>
    <col min="109" max="109" width="8.85546875" style="3" bestFit="1" customWidth="1"/>
    <col min="110" max="110" width="11.42578125" style="3" bestFit="1" customWidth="1"/>
    <col min="111" max="111" width="9" style="3" bestFit="1" customWidth="1"/>
    <col min="112" max="112" width="6.85546875" style="3" customWidth="1"/>
    <col min="113" max="113" width="3.85546875" style="3" customWidth="1"/>
    <col min="114" max="114" width="8.140625" style="3" customWidth="1"/>
    <col min="115" max="115" width="5.140625" style="3" customWidth="1"/>
    <col min="116" max="116" width="6.5703125" style="3" customWidth="1"/>
    <col min="117" max="117" width="5.140625" style="3" customWidth="1"/>
    <col min="118" max="118" width="5.85546875" style="3" bestFit="1" customWidth="1"/>
    <col min="119" max="119" width="5.140625" style="3" customWidth="1"/>
    <col min="120" max="120" width="6.5703125" style="3" customWidth="1"/>
    <col min="121" max="121" width="5.140625" style="3" customWidth="1"/>
    <col min="122" max="122" width="9.85546875" style="3" customWidth="1"/>
    <col min="123" max="123" width="5.140625" style="3" customWidth="1"/>
    <col min="124" max="124" width="7.85546875" style="3" bestFit="1" customWidth="1"/>
    <col min="125" max="125" width="5.140625" style="3" customWidth="1"/>
    <col min="126" max="126" width="10.5703125" style="3" customWidth="1"/>
    <col min="127" max="127" width="5.140625" style="3" customWidth="1"/>
    <col min="128" max="128" width="10.85546875" style="3" customWidth="1"/>
    <col min="129" max="129" width="5.140625" style="3" customWidth="1"/>
    <col min="130" max="130" width="8.5703125" style="3" customWidth="1"/>
    <col min="131" max="131" width="5.140625" style="3" customWidth="1"/>
    <col min="132" max="132" width="8.140625" style="3" customWidth="1"/>
    <col min="133" max="133" width="5.140625" style="3" customWidth="1"/>
    <col min="134" max="134" width="7.140625" style="3" bestFit="1" customWidth="1"/>
    <col min="135" max="135" width="5.140625" style="3" customWidth="1"/>
    <col min="136" max="136" width="5.85546875" style="3" bestFit="1" customWidth="1"/>
    <col min="137" max="137" width="5.140625" style="3" customWidth="1"/>
    <col min="138" max="140" width="8.85546875" style="3"/>
    <col min="141" max="141" width="7" style="3" customWidth="1"/>
    <col min="142" max="142" width="7.140625" style="3" bestFit="1" customWidth="1"/>
    <col min="143" max="143" width="7.85546875" style="3" bestFit="1" customWidth="1"/>
    <col min="144" max="145" width="6.140625" style="3" bestFit="1" customWidth="1"/>
    <col min="146" max="146" width="7.5703125" style="3" bestFit="1" customWidth="1"/>
    <col min="147" max="147" width="8.42578125" style="3" bestFit="1" customWidth="1"/>
    <col min="148" max="148" width="8.5703125" style="3" bestFit="1" customWidth="1"/>
    <col min="149" max="149" width="8.140625" style="3" bestFit="1" customWidth="1"/>
    <col min="150" max="150" width="8.5703125" style="3" bestFit="1" customWidth="1"/>
    <col min="151" max="151" width="6.5703125" style="3" bestFit="1" customWidth="1"/>
    <col min="152" max="152" width="8" style="3" bestFit="1" customWidth="1"/>
    <col min="153" max="154" width="8.140625" style="3" bestFit="1" customWidth="1"/>
    <col min="155" max="155" width="6" style="3" customWidth="1"/>
    <col min="156" max="156" width="8.140625" style="3" customWidth="1"/>
    <col min="157" max="157" width="7.140625" style="3" bestFit="1" customWidth="1"/>
    <col min="158" max="158" width="6.42578125" style="3" bestFit="1" customWidth="1"/>
    <col min="159" max="159" width="7.5703125" style="3" bestFit="1" customWidth="1"/>
    <col min="160" max="160" width="8.140625" style="3" bestFit="1" customWidth="1"/>
    <col min="161" max="165" width="8.42578125" style="3" bestFit="1" customWidth="1"/>
    <col min="166" max="166" width="8.85546875" style="3"/>
    <col min="167" max="167" width="4.85546875" style="3" bestFit="1" customWidth="1"/>
    <col min="168" max="168" width="8.42578125" style="3" bestFit="1" customWidth="1"/>
    <col min="169" max="170" width="6.85546875" style="3" bestFit="1" customWidth="1"/>
    <col min="171" max="171" width="6.5703125" style="3" bestFit="1" customWidth="1"/>
    <col min="172" max="172" width="6.140625" style="3" customWidth="1"/>
    <col min="173" max="173" width="6.5703125" style="3" bestFit="1" customWidth="1"/>
    <col min="174" max="174" width="11.85546875" style="3" customWidth="1"/>
    <col min="175" max="176" width="8.85546875" style="3"/>
    <col min="177" max="177" width="7.140625" style="3" bestFit="1" customWidth="1"/>
    <col min="178" max="178" width="12.140625" style="3" bestFit="1" customWidth="1"/>
    <col min="179" max="179" width="6" style="3" customWidth="1"/>
    <col min="180" max="181" width="11.85546875" style="3" bestFit="1" customWidth="1"/>
    <col min="182" max="182" width="7.5703125" style="3" bestFit="1" customWidth="1"/>
    <col min="183" max="183" width="6.85546875" style="3" customWidth="1"/>
    <col min="184" max="184" width="8.140625" style="3" bestFit="1" customWidth="1"/>
    <col min="185" max="185" width="8.85546875" style="3"/>
    <col min="186" max="186" width="6.85546875" style="3" bestFit="1" customWidth="1"/>
    <col min="187" max="187" width="6.5703125" style="3" customWidth="1"/>
    <col min="188" max="189" width="7.140625" style="3" customWidth="1"/>
    <col min="190" max="190" width="6.42578125" style="3" customWidth="1"/>
    <col min="191" max="191" width="6.5703125" style="3" customWidth="1"/>
    <col min="192" max="192" width="6.85546875" style="3" customWidth="1"/>
    <col min="193" max="193" width="7.42578125" style="3" customWidth="1"/>
    <col min="194" max="194" width="14.42578125" style="3" customWidth="1"/>
    <col min="195" max="16384" width="8.85546875" style="3"/>
  </cols>
  <sheetData>
    <row r="1" spans="2:194" s="1" customFormat="1" ht="24" customHeight="1" x14ac:dyDescent="0.2">
      <c r="B1" s="2" t="s">
        <v>212</v>
      </c>
    </row>
    <row r="2" spans="2:194" ht="60.95" customHeight="1" x14ac:dyDescent="0.2">
      <c r="B2" s="91" t="s">
        <v>214</v>
      </c>
      <c r="C2" s="92"/>
      <c r="D2" s="92"/>
      <c r="E2" s="92"/>
      <c r="F2" s="92"/>
      <c r="G2" s="92"/>
      <c r="H2" s="92"/>
      <c r="I2" s="92"/>
      <c r="J2" s="92"/>
      <c r="K2" s="92"/>
      <c r="L2" s="93"/>
      <c r="M2" s="4"/>
    </row>
    <row r="3" spans="2:194" ht="15.6" customHeight="1" x14ac:dyDescent="0.2">
      <c r="B3" s="94" t="s">
        <v>107</v>
      </c>
      <c r="C3" s="95"/>
      <c r="D3" s="95"/>
      <c r="E3" s="95"/>
      <c r="F3" s="95"/>
      <c r="G3" s="95"/>
      <c r="H3" s="95"/>
      <c r="I3" s="95"/>
      <c r="J3" s="95"/>
      <c r="K3" s="95"/>
      <c r="L3" s="96"/>
    </row>
    <row r="4" spans="2:194" ht="38.450000000000003" customHeight="1" x14ac:dyDescent="0.2">
      <c r="B4" s="5" t="s">
        <v>210</v>
      </c>
      <c r="C4" s="95" t="s">
        <v>215</v>
      </c>
      <c r="D4" s="95"/>
      <c r="E4" s="95"/>
      <c r="F4" s="95"/>
      <c r="G4" s="95"/>
      <c r="H4" s="95"/>
      <c r="I4" s="95"/>
      <c r="J4" s="95"/>
      <c r="K4" s="95"/>
      <c r="L4" s="96"/>
    </row>
    <row r="5" spans="2:194" ht="69.599999999999994" customHeight="1" x14ac:dyDescent="0.2">
      <c r="B5" s="6" t="s">
        <v>211</v>
      </c>
      <c r="C5" s="97" t="s">
        <v>216</v>
      </c>
      <c r="D5" s="97"/>
      <c r="E5" s="97"/>
      <c r="F5" s="97"/>
      <c r="G5" s="97"/>
      <c r="H5" s="97"/>
      <c r="I5" s="97"/>
      <c r="J5" s="97"/>
      <c r="K5" s="97"/>
      <c r="L5" s="98"/>
    </row>
    <row r="6" spans="2:194" x14ac:dyDescent="0.2">
      <c r="B6" s="7"/>
    </row>
    <row r="7" spans="2:194" s="8" customFormat="1" ht="17.45" customHeight="1" x14ac:dyDescent="0.2">
      <c r="B7" s="9"/>
      <c r="C7" s="10"/>
      <c r="D7" s="10"/>
      <c r="E7" s="11"/>
      <c r="F7" s="86" t="s">
        <v>108</v>
      </c>
      <c r="G7" s="86"/>
      <c r="H7" s="86"/>
      <c r="I7" s="86"/>
      <c r="J7" s="86"/>
      <c r="K7" s="86"/>
      <c r="L7" s="86"/>
      <c r="M7" s="86"/>
      <c r="N7" s="86"/>
      <c r="O7" s="86"/>
      <c r="P7" s="86"/>
      <c r="Q7" s="87"/>
      <c r="R7" s="85" t="s">
        <v>109</v>
      </c>
      <c r="S7" s="86"/>
      <c r="T7" s="86"/>
      <c r="U7" s="86"/>
      <c r="V7" s="86"/>
      <c r="W7" s="86"/>
      <c r="X7" s="86"/>
      <c r="Y7" s="86"/>
      <c r="Z7" s="86"/>
      <c r="AA7" s="86"/>
      <c r="AB7" s="86"/>
      <c r="AC7" s="86"/>
      <c r="AD7" s="86"/>
      <c r="AE7" s="86"/>
      <c r="AF7" s="86"/>
      <c r="AG7" s="86"/>
      <c r="AH7" s="86"/>
      <c r="AI7" s="86"/>
      <c r="AJ7" s="86"/>
      <c r="AK7" s="86"/>
      <c r="AL7" s="86"/>
      <c r="AM7" s="86"/>
      <c r="AN7" s="86"/>
      <c r="AO7" s="87"/>
      <c r="AP7" s="85" t="s">
        <v>110</v>
      </c>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7"/>
      <c r="BZ7" s="88" t="s">
        <v>111</v>
      </c>
      <c r="CA7" s="89"/>
      <c r="CB7" s="89"/>
      <c r="CC7" s="89"/>
      <c r="CD7" s="89"/>
      <c r="CE7" s="89"/>
      <c r="CF7" s="89"/>
      <c r="CG7" s="89"/>
      <c r="CH7" s="89"/>
      <c r="CI7" s="89"/>
      <c r="CJ7" s="89"/>
      <c r="CK7" s="89"/>
      <c r="CL7" s="89"/>
      <c r="CM7" s="89"/>
      <c r="CN7" s="89"/>
      <c r="CO7" s="89"/>
      <c r="CP7" s="89"/>
      <c r="CQ7" s="90"/>
      <c r="CR7" s="88" t="s">
        <v>112</v>
      </c>
      <c r="CS7" s="89"/>
      <c r="CT7" s="89"/>
      <c r="CU7" s="89"/>
      <c r="CV7" s="89"/>
      <c r="CW7" s="89"/>
      <c r="CX7" s="89"/>
      <c r="CY7" s="89"/>
      <c r="CZ7" s="89"/>
      <c r="DA7" s="89"/>
      <c r="DB7" s="89"/>
      <c r="DC7" s="89"/>
      <c r="DD7" s="89"/>
      <c r="DE7" s="89"/>
      <c r="DF7" s="89"/>
      <c r="DG7" s="89"/>
      <c r="DH7" s="89"/>
      <c r="DI7" s="90"/>
      <c r="DJ7" s="85" t="s">
        <v>113</v>
      </c>
      <c r="DK7" s="86"/>
      <c r="DL7" s="86"/>
      <c r="DM7" s="86"/>
      <c r="DN7" s="86"/>
      <c r="DO7" s="86"/>
      <c r="DP7" s="86"/>
      <c r="DQ7" s="86"/>
      <c r="DR7" s="86"/>
      <c r="DS7" s="86"/>
      <c r="DT7" s="86"/>
      <c r="DU7" s="86"/>
      <c r="DV7" s="86"/>
      <c r="DW7" s="86"/>
      <c r="DX7" s="86"/>
      <c r="DY7" s="86"/>
      <c r="DZ7" s="86"/>
      <c r="EA7" s="86"/>
      <c r="EB7" s="86"/>
      <c r="EC7" s="86"/>
      <c r="ED7" s="86"/>
      <c r="EE7" s="86"/>
      <c r="EF7" s="86"/>
      <c r="EG7" s="87"/>
      <c r="EH7" s="85" t="s">
        <v>114</v>
      </c>
      <c r="EI7" s="86"/>
      <c r="EJ7" s="87"/>
      <c r="EK7" s="85" t="s">
        <v>40</v>
      </c>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7"/>
      <c r="FR7" s="85" t="s">
        <v>170</v>
      </c>
      <c r="FS7" s="86"/>
      <c r="FT7" s="86"/>
      <c r="FU7" s="87"/>
      <c r="FV7" s="85" t="s">
        <v>175</v>
      </c>
      <c r="FW7" s="86"/>
      <c r="FX7" s="86"/>
      <c r="FY7" s="86"/>
      <c r="FZ7" s="86"/>
      <c r="GA7" s="86"/>
      <c r="GB7" s="86"/>
      <c r="GC7" s="86"/>
      <c r="GD7" s="86"/>
      <c r="GE7" s="87"/>
      <c r="GF7" s="85" t="s">
        <v>188</v>
      </c>
      <c r="GG7" s="86"/>
      <c r="GH7" s="86"/>
      <c r="GI7" s="86"/>
      <c r="GJ7" s="86"/>
      <c r="GK7" s="87"/>
      <c r="GL7" s="39" t="s">
        <v>206</v>
      </c>
    </row>
    <row r="8" spans="2:194" s="12" customFormat="1" ht="54" customHeight="1" x14ac:dyDescent="0.2">
      <c r="B8" s="13" t="s">
        <v>115</v>
      </c>
      <c r="C8" s="14" t="s">
        <v>116</v>
      </c>
      <c r="D8" s="14" t="s">
        <v>132</v>
      </c>
      <c r="E8" s="15" t="s">
        <v>38</v>
      </c>
      <c r="F8" s="14" t="s">
        <v>117</v>
      </c>
      <c r="G8" s="14" t="s">
        <v>53</v>
      </c>
      <c r="H8" s="14" t="s">
        <v>59</v>
      </c>
      <c r="I8" s="14" t="s">
        <v>118</v>
      </c>
      <c r="J8" s="14" t="s">
        <v>119</v>
      </c>
      <c r="K8" s="14" t="s">
        <v>120</v>
      </c>
      <c r="L8" s="14" t="s">
        <v>24</v>
      </c>
      <c r="M8" s="14" t="s">
        <v>121</v>
      </c>
      <c r="N8" s="14" t="s">
        <v>122</v>
      </c>
      <c r="O8" s="14" t="s">
        <v>123</v>
      </c>
      <c r="P8" s="14" t="s">
        <v>124</v>
      </c>
      <c r="Q8" s="15" t="s">
        <v>25</v>
      </c>
      <c r="R8" s="16" t="s">
        <v>60</v>
      </c>
      <c r="S8" s="17" t="s">
        <v>125</v>
      </c>
      <c r="T8" s="18" t="s">
        <v>53</v>
      </c>
      <c r="U8" s="17" t="s">
        <v>125</v>
      </c>
      <c r="V8" s="18" t="s">
        <v>59</v>
      </c>
      <c r="W8" s="17" t="s">
        <v>125</v>
      </c>
      <c r="X8" s="18" t="s">
        <v>126</v>
      </c>
      <c r="Y8" s="17" t="s">
        <v>125</v>
      </c>
      <c r="Z8" s="18" t="s">
        <v>127</v>
      </c>
      <c r="AA8" s="17" t="s">
        <v>125</v>
      </c>
      <c r="AB8" s="18" t="s">
        <v>128</v>
      </c>
      <c r="AC8" s="17" t="s">
        <v>125</v>
      </c>
      <c r="AD8" s="18" t="s">
        <v>30</v>
      </c>
      <c r="AE8" s="17" t="s">
        <v>125</v>
      </c>
      <c r="AF8" s="18" t="s">
        <v>121</v>
      </c>
      <c r="AG8" s="17" t="s">
        <v>125</v>
      </c>
      <c r="AH8" s="18" t="s">
        <v>129</v>
      </c>
      <c r="AI8" s="17" t="s">
        <v>125</v>
      </c>
      <c r="AJ8" s="18" t="s">
        <v>130</v>
      </c>
      <c r="AK8" s="17" t="s">
        <v>125</v>
      </c>
      <c r="AL8" s="18" t="s">
        <v>131</v>
      </c>
      <c r="AM8" s="17" t="s">
        <v>125</v>
      </c>
      <c r="AN8" s="18" t="s">
        <v>31</v>
      </c>
      <c r="AO8" s="17" t="s">
        <v>125</v>
      </c>
      <c r="AP8" s="16" t="s">
        <v>63</v>
      </c>
      <c r="AQ8" s="17" t="s">
        <v>125</v>
      </c>
      <c r="AR8" s="18" t="s">
        <v>64</v>
      </c>
      <c r="AS8" s="17" t="s">
        <v>125</v>
      </c>
      <c r="AT8" s="18" t="s">
        <v>66</v>
      </c>
      <c r="AU8" s="17" t="s">
        <v>125</v>
      </c>
      <c r="AV8" s="18" t="s">
        <v>68</v>
      </c>
      <c r="AW8" s="17" t="s">
        <v>125</v>
      </c>
      <c r="AX8" s="18" t="s">
        <v>69</v>
      </c>
      <c r="AY8" s="17" t="s">
        <v>125</v>
      </c>
      <c r="AZ8" s="18" t="s">
        <v>71</v>
      </c>
      <c r="BA8" s="17" t="s">
        <v>125</v>
      </c>
      <c r="BB8" s="18" t="s">
        <v>72</v>
      </c>
      <c r="BC8" s="17" t="s">
        <v>125</v>
      </c>
      <c r="BD8" s="18" t="s">
        <v>74</v>
      </c>
      <c r="BE8" s="17" t="s">
        <v>125</v>
      </c>
      <c r="BF8" s="18" t="s">
        <v>76</v>
      </c>
      <c r="BG8" s="17" t="s">
        <v>125</v>
      </c>
      <c r="BH8" s="18" t="s">
        <v>78</v>
      </c>
      <c r="BI8" s="17" t="s">
        <v>125</v>
      </c>
      <c r="BJ8" s="18" t="s">
        <v>79</v>
      </c>
      <c r="BK8" s="17" t="s">
        <v>125</v>
      </c>
      <c r="BL8" s="18" t="s">
        <v>81</v>
      </c>
      <c r="BM8" s="17" t="s">
        <v>125</v>
      </c>
      <c r="BN8" s="18" t="s">
        <v>83</v>
      </c>
      <c r="BO8" s="17" t="s">
        <v>125</v>
      </c>
      <c r="BP8" s="18" t="s">
        <v>84</v>
      </c>
      <c r="BQ8" s="17" t="s">
        <v>125</v>
      </c>
      <c r="BR8" s="18" t="s">
        <v>86</v>
      </c>
      <c r="BS8" s="17" t="s">
        <v>125</v>
      </c>
      <c r="BT8" s="18" t="s">
        <v>88</v>
      </c>
      <c r="BU8" s="17" t="s">
        <v>125</v>
      </c>
      <c r="BV8" s="18" t="s">
        <v>18</v>
      </c>
      <c r="BW8" s="17" t="s">
        <v>125</v>
      </c>
      <c r="BX8" s="18" t="s">
        <v>19</v>
      </c>
      <c r="BY8" s="17" t="s">
        <v>125</v>
      </c>
      <c r="BZ8" s="41" t="s">
        <v>229</v>
      </c>
      <c r="CA8" s="40" t="s">
        <v>230</v>
      </c>
      <c r="CB8" s="40" t="s">
        <v>231</v>
      </c>
      <c r="CC8" s="40" t="s">
        <v>232</v>
      </c>
      <c r="CD8" s="44" t="s">
        <v>233</v>
      </c>
      <c r="CE8" s="44" t="s">
        <v>234</v>
      </c>
      <c r="CF8" s="44" t="s">
        <v>90</v>
      </c>
      <c r="CG8" s="44" t="s">
        <v>91</v>
      </c>
      <c r="CH8" s="44" t="s">
        <v>92</v>
      </c>
      <c r="CI8" s="43" t="s">
        <v>218</v>
      </c>
      <c r="CJ8" s="43" t="s">
        <v>219</v>
      </c>
      <c r="CK8" s="43" t="s">
        <v>220</v>
      </c>
      <c r="CL8" s="43" t="s">
        <v>221</v>
      </c>
      <c r="CM8" s="43" t="s">
        <v>222</v>
      </c>
      <c r="CN8" s="44" t="s">
        <v>235</v>
      </c>
      <c r="CO8" s="43" t="s">
        <v>223</v>
      </c>
      <c r="CP8" s="44" t="s">
        <v>217</v>
      </c>
      <c r="CQ8" s="44" t="s">
        <v>93</v>
      </c>
      <c r="CR8" s="41" t="s">
        <v>229</v>
      </c>
      <c r="CS8" s="40" t="s">
        <v>230</v>
      </c>
      <c r="CT8" s="40" t="s">
        <v>231</v>
      </c>
      <c r="CU8" s="40" t="s">
        <v>232</v>
      </c>
      <c r="CV8" s="44" t="s">
        <v>233</v>
      </c>
      <c r="CW8" s="44" t="s">
        <v>234</v>
      </c>
      <c r="CX8" s="44" t="s">
        <v>90</v>
      </c>
      <c r="CY8" s="44" t="s">
        <v>91</v>
      </c>
      <c r="CZ8" s="44" t="s">
        <v>92</v>
      </c>
      <c r="DA8" s="43" t="s">
        <v>218</v>
      </c>
      <c r="DB8" s="43" t="s">
        <v>219</v>
      </c>
      <c r="DC8" s="43" t="s">
        <v>220</v>
      </c>
      <c r="DD8" s="43" t="s">
        <v>221</v>
      </c>
      <c r="DE8" s="43" t="s">
        <v>222</v>
      </c>
      <c r="DF8" s="44" t="s">
        <v>235</v>
      </c>
      <c r="DG8" s="43" t="s">
        <v>223</v>
      </c>
      <c r="DH8" s="44" t="s">
        <v>217</v>
      </c>
      <c r="DI8" s="42" t="s">
        <v>93</v>
      </c>
      <c r="DJ8" s="18" t="s">
        <v>94</v>
      </c>
      <c r="DK8" s="17" t="s">
        <v>125</v>
      </c>
      <c r="DL8" s="18" t="s">
        <v>95</v>
      </c>
      <c r="DM8" s="17" t="s">
        <v>125</v>
      </c>
      <c r="DN8" s="18" t="s">
        <v>96</v>
      </c>
      <c r="DO8" s="17" t="s">
        <v>125</v>
      </c>
      <c r="DP8" s="18" t="s">
        <v>97</v>
      </c>
      <c r="DQ8" s="17" t="s">
        <v>125</v>
      </c>
      <c r="DR8" s="18" t="s">
        <v>98</v>
      </c>
      <c r="DS8" s="17" t="s">
        <v>125</v>
      </c>
      <c r="DT8" s="18" t="s">
        <v>99</v>
      </c>
      <c r="DU8" s="17" t="s">
        <v>125</v>
      </c>
      <c r="DV8" s="18" t="s">
        <v>100</v>
      </c>
      <c r="DW8" s="17" t="s">
        <v>125</v>
      </c>
      <c r="DX8" s="18" t="s">
        <v>101</v>
      </c>
      <c r="DY8" s="17" t="s">
        <v>125</v>
      </c>
      <c r="DZ8" s="18" t="s">
        <v>102</v>
      </c>
      <c r="EA8" s="17" t="s">
        <v>125</v>
      </c>
      <c r="EB8" s="18" t="s">
        <v>103</v>
      </c>
      <c r="EC8" s="17" t="s">
        <v>125</v>
      </c>
      <c r="ED8" s="18" t="s">
        <v>104</v>
      </c>
      <c r="EE8" s="17" t="s">
        <v>125</v>
      </c>
      <c r="EF8" s="18" t="s">
        <v>32</v>
      </c>
      <c r="EG8" s="17" t="s">
        <v>125</v>
      </c>
      <c r="EH8" s="16" t="s">
        <v>20</v>
      </c>
      <c r="EI8" s="18" t="s">
        <v>21</v>
      </c>
      <c r="EJ8" s="19" t="s">
        <v>22</v>
      </c>
      <c r="EK8" s="16" t="s">
        <v>137</v>
      </c>
      <c r="EL8" s="18" t="s">
        <v>138</v>
      </c>
      <c r="EM8" s="18" t="s">
        <v>139</v>
      </c>
      <c r="EN8" s="18" t="s">
        <v>140</v>
      </c>
      <c r="EO8" s="18" t="s">
        <v>141</v>
      </c>
      <c r="EP8" s="18" t="s">
        <v>142</v>
      </c>
      <c r="EQ8" s="18" t="s">
        <v>143</v>
      </c>
      <c r="ER8" s="18" t="s">
        <v>144</v>
      </c>
      <c r="ES8" s="18" t="s">
        <v>145</v>
      </c>
      <c r="ET8" s="18" t="s">
        <v>146</v>
      </c>
      <c r="EU8" s="18" t="s">
        <v>147</v>
      </c>
      <c r="EV8" s="18" t="s">
        <v>148</v>
      </c>
      <c r="EW8" s="18" t="s">
        <v>149</v>
      </c>
      <c r="EX8" s="18" t="s">
        <v>150</v>
      </c>
      <c r="EY8" s="18" t="s">
        <v>151</v>
      </c>
      <c r="EZ8" s="18" t="s">
        <v>152</v>
      </c>
      <c r="FA8" s="18" t="s">
        <v>153</v>
      </c>
      <c r="FB8" s="18" t="s">
        <v>154</v>
      </c>
      <c r="FC8" s="18" t="s">
        <v>155</v>
      </c>
      <c r="FD8" s="18" t="s">
        <v>156</v>
      </c>
      <c r="FE8" s="18" t="s">
        <v>157</v>
      </c>
      <c r="FF8" s="18" t="s">
        <v>158</v>
      </c>
      <c r="FG8" s="18" t="s">
        <v>159</v>
      </c>
      <c r="FH8" s="18" t="s">
        <v>160</v>
      </c>
      <c r="FI8" s="18" t="s">
        <v>161</v>
      </c>
      <c r="FJ8" s="18" t="s">
        <v>162</v>
      </c>
      <c r="FK8" s="18" t="s">
        <v>163</v>
      </c>
      <c r="FL8" s="18" t="s">
        <v>164</v>
      </c>
      <c r="FM8" s="18" t="s">
        <v>165</v>
      </c>
      <c r="FN8" s="18" t="s">
        <v>166</v>
      </c>
      <c r="FO8" s="18" t="s">
        <v>167</v>
      </c>
      <c r="FP8" s="18" t="s">
        <v>168</v>
      </c>
      <c r="FQ8" s="19" t="s">
        <v>169</v>
      </c>
      <c r="FR8" s="16" t="s">
        <v>171</v>
      </c>
      <c r="FS8" s="18" t="s">
        <v>172</v>
      </c>
      <c r="FT8" s="18" t="s">
        <v>173</v>
      </c>
      <c r="FU8" s="19" t="s">
        <v>174</v>
      </c>
      <c r="FV8" s="16" t="s">
        <v>180</v>
      </c>
      <c r="FW8" s="17" t="s">
        <v>125</v>
      </c>
      <c r="FX8" s="18" t="s">
        <v>178</v>
      </c>
      <c r="FY8" s="18" t="s">
        <v>179</v>
      </c>
      <c r="FZ8" s="18" t="s">
        <v>23</v>
      </c>
      <c r="GA8" s="18" t="s">
        <v>176</v>
      </c>
      <c r="GB8" s="18" t="s">
        <v>177</v>
      </c>
      <c r="GC8" s="18" t="s">
        <v>181</v>
      </c>
      <c r="GD8" s="18" t="s">
        <v>11</v>
      </c>
      <c r="GE8" s="19" t="s">
        <v>16</v>
      </c>
      <c r="GF8" s="16" t="s">
        <v>182</v>
      </c>
      <c r="GG8" s="18" t="s">
        <v>183</v>
      </c>
      <c r="GH8" s="18" t="s">
        <v>184</v>
      </c>
      <c r="GI8" s="18" t="s">
        <v>185</v>
      </c>
      <c r="GJ8" s="18" t="s">
        <v>186</v>
      </c>
      <c r="GK8" s="19" t="s">
        <v>187</v>
      </c>
      <c r="GL8" s="39" t="s">
        <v>206</v>
      </c>
    </row>
    <row r="9" spans="2:194" s="20" customFormat="1" x14ac:dyDescent="0.2">
      <c r="B9" s="21">
        <v>110000001</v>
      </c>
      <c r="C9" s="21">
        <v>101</v>
      </c>
      <c r="D9" s="21">
        <v>1</v>
      </c>
      <c r="E9" s="21"/>
      <c r="F9" s="21" t="s">
        <v>189</v>
      </c>
      <c r="G9" s="21" t="s">
        <v>189</v>
      </c>
      <c r="H9" s="21" t="s">
        <v>189</v>
      </c>
      <c r="I9" s="21" t="s">
        <v>189</v>
      </c>
      <c r="J9" s="21" t="s">
        <v>189</v>
      </c>
      <c r="K9" s="21" t="s">
        <v>189</v>
      </c>
      <c r="L9" s="21" t="s">
        <v>190</v>
      </c>
      <c r="M9" s="21" t="s">
        <v>189</v>
      </c>
      <c r="N9" s="21" t="s">
        <v>189</v>
      </c>
      <c r="O9" s="21" t="s">
        <v>189</v>
      </c>
      <c r="P9" s="21" t="s">
        <v>189</v>
      </c>
      <c r="Q9" s="21" t="s">
        <v>191</v>
      </c>
    </row>
    <row r="10" spans="2:194" s="20" customFormat="1" x14ac:dyDescent="0.2">
      <c r="B10" s="21">
        <v>110000002</v>
      </c>
      <c r="C10" s="21">
        <v>101</v>
      </c>
      <c r="D10" s="21">
        <v>1</v>
      </c>
      <c r="E10" s="21"/>
      <c r="F10" s="21" t="s">
        <v>189</v>
      </c>
      <c r="G10" s="21" t="s">
        <v>189</v>
      </c>
      <c r="H10" s="21" t="s">
        <v>189</v>
      </c>
      <c r="I10" s="21" t="s">
        <v>189</v>
      </c>
      <c r="J10" s="21" t="s">
        <v>189</v>
      </c>
      <c r="K10" s="21" t="s">
        <v>189</v>
      </c>
      <c r="L10" s="21" t="s">
        <v>190</v>
      </c>
      <c r="M10" s="21" t="s">
        <v>189</v>
      </c>
      <c r="N10" s="21" t="s">
        <v>189</v>
      </c>
      <c r="O10" s="21" t="s">
        <v>189</v>
      </c>
      <c r="P10" s="21" t="s">
        <v>189</v>
      </c>
      <c r="Q10" s="21" t="s">
        <v>191</v>
      </c>
      <c r="BZ10" s="3"/>
      <c r="CA10" s="3"/>
      <c r="CB10" s="3"/>
      <c r="CC10" s="3"/>
      <c r="CD10" s="3"/>
      <c r="CE10" s="3"/>
      <c r="CF10" s="3"/>
      <c r="CG10" s="3"/>
      <c r="CH10" s="3"/>
      <c r="CI10" s="3"/>
    </row>
  </sheetData>
  <mergeCells count="15">
    <mergeCell ref="R7:AO7"/>
    <mergeCell ref="B2:L2"/>
    <mergeCell ref="B3:L3"/>
    <mergeCell ref="C4:L4"/>
    <mergeCell ref="C5:L5"/>
    <mergeCell ref="F7:Q7"/>
    <mergeCell ref="EK7:FQ7"/>
    <mergeCell ref="FR7:FU7"/>
    <mergeCell ref="FV7:GE7"/>
    <mergeCell ref="GF7:GK7"/>
    <mergeCell ref="AP7:BY7"/>
    <mergeCell ref="BZ7:CQ7"/>
    <mergeCell ref="CR7:DI7"/>
    <mergeCell ref="DJ7:EG7"/>
    <mergeCell ref="EH7:EJ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Establishment level data specs</vt:lpstr>
      <vt:lpstr>Example data file</vt:lpstr>
      <vt:lpstr>'Establishment level data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Berry, Gayle</cp:lastModifiedBy>
  <cp:lastPrinted>2020-06-26T01:23:51Z</cp:lastPrinted>
  <dcterms:created xsi:type="dcterms:W3CDTF">2005-08-27T01:38:06Z</dcterms:created>
  <dcterms:modified xsi:type="dcterms:W3CDTF">2020-07-03T01:57:50Z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