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http://projects.aihw.gov.au/PRJ01986/Publications/2021 release/Archived data tables and report/17 September 2020 release/"/>
    </mc:Choice>
  </mc:AlternateContent>
  <bookViews>
    <workbookView xWindow="0" yWindow="0" windowWidth="25200" windowHeight="11720"/>
  </bookViews>
  <sheets>
    <sheet name="Contents" sheetId="1" r:id="rId1"/>
    <sheet name="Explanatory notes" sheetId="2" r:id="rId2"/>
    <sheet name="Table S4.1" sheetId="3" r:id="rId3"/>
    <sheet name="Table S4.2" sheetId="4" r:id="rId4"/>
    <sheet name="Table S4.3" sheetId="5" r:id="rId5"/>
    <sheet name="Table S4.4" sheetId="6" r:id="rId6"/>
  </sheets>
  <calcPr calcId="162913"/>
</workbook>
</file>

<file path=xl/calcChain.xml><?xml version="1.0" encoding="utf-8"?>
<calcChain xmlns="http://schemas.openxmlformats.org/spreadsheetml/2006/main">
  <c r="A216" i="2" l="1"/>
  <c r="A215" i="2"/>
  <c r="A214" i="2"/>
  <c r="A213" i="2"/>
  <c r="A212" i="2"/>
  <c r="A211" i="2"/>
  <c r="A210" i="2"/>
  <c r="A209" i="2"/>
  <c r="A208" i="2"/>
  <c r="A207" i="2"/>
  <c r="A206" i="2"/>
  <c r="A205" i="2"/>
  <c r="A204" i="2"/>
  <c r="A203" i="2"/>
  <c r="A202" i="2"/>
  <c r="A201" i="2"/>
  <c r="A200" i="2"/>
  <c r="A199" i="2"/>
  <c r="A198" i="2"/>
  <c r="A197" i="2"/>
  <c r="A196" i="2"/>
  <c r="A195" i="2"/>
  <c r="A194" i="2"/>
  <c r="A193" i="2"/>
  <c r="A192" i="2"/>
  <c r="A5" i="2"/>
  <c r="A26" i="1"/>
  <c r="A25" i="1"/>
  <c r="A24" i="1"/>
  <c r="A23" i="1"/>
</calcChain>
</file>

<file path=xl/sharedStrings.xml><?xml version="1.0" encoding="utf-8"?>
<sst xmlns="http://schemas.openxmlformats.org/spreadsheetml/2006/main" count="707" uniqueCount="304">
  <si>
    <t/>
  </si>
  <si>
    <t>Table of contents</t>
  </si>
  <si>
    <t>These tables supplement the web report, Indigenous primary health care: results from the OSR and nKPI collections.</t>
  </si>
  <si>
    <t>Please note that there is the potential for minor revisions of data in this report. Please check the online version at &lt;www.aihw.gov.au&gt; for any amendments.</t>
  </si>
  <si>
    <t>Please note that the data presented here should be interpreted with the data quality and contextual information in the Explanatory notes tab, and in the data quality
statement available on the AIHW website.</t>
  </si>
  <si>
    <t>Explanatory notes</t>
  </si>
  <si>
    <t>For full data quality issues please see:</t>
  </si>
  <si>
    <r>
      <rPr>
        <b/>
        <sz val="10"/>
        <color rgb="FF000000"/>
        <rFont val="Palatino Linotype"/>
        <family val="1"/>
      </rPr>
      <t>Number of organsations included in analysis, by indicator, June 2017–December 2019</t>
    </r>
  </si>
  <si>
    <t>Indicator</t>
  </si>
  <si>
    <t>June 2017</t>
  </si>
  <si>
    <t>December 2017</t>
  </si>
  <si>
    <t>June 2018</t>
  </si>
  <si>
    <t>December 2018</t>
  </si>
  <si>
    <t>June 2019</t>
  </si>
  <si>
    <t>December 2019</t>
  </si>
  <si>
    <r>
      <rPr>
        <b/>
        <sz val="8"/>
        <color rgb="FF000000"/>
        <rFont val="Arial"/>
        <family val="2"/>
      </rPr>
      <t>PI13:</t>
    </r>
    <r>
      <rPr>
        <sz val="8"/>
        <color rgb="FF000000"/>
        <rFont val="Arial"/>
        <family val="2"/>
      </rPr>
      <t> Antenatal visit timing</t>
    </r>
  </si>
  <si>
    <r>
      <rPr>
        <b/>
        <sz val="8"/>
        <color rgb="FF000000"/>
        <rFont val="Arial"/>
        <family val="2"/>
      </rPr>
      <t>PI01:</t>
    </r>
    <r>
      <rPr>
        <sz val="8"/>
        <color rgb="FF000000"/>
        <rFont val="Arial"/>
        <family val="2"/>
      </rPr>
      <t> Birthweight recorded</t>
    </r>
  </si>
  <si>
    <r>
      <rPr>
        <b/>
        <sz val="8"/>
        <color rgb="FF000000"/>
        <rFont val="Arial"/>
        <family val="2"/>
      </rPr>
      <t>PI02:</t>
    </r>
    <r>
      <rPr>
        <sz val="8"/>
        <color rgb="FF000000"/>
        <rFont val="Arial"/>
        <family val="2"/>
      </rPr>
      <t> Birthweight result</t>
    </r>
  </si>
  <si>
    <r>
      <rPr>
        <b/>
        <sz val="8"/>
        <color rgb="FF000000"/>
        <rFont val="Arial"/>
        <family val="2"/>
      </rPr>
      <t>PI11:</t>
    </r>
    <r>
      <rPr>
        <sz val="8"/>
        <color rgb="FF000000"/>
        <rFont val="Arial"/>
        <family val="2"/>
      </rPr>
      <t> Smoking status of women who gave birth in the previous 12 months</t>
    </r>
  </si>
  <si>
    <r>
      <rPr>
        <b/>
        <sz val="8"/>
        <color rgb="FF000000"/>
        <rFont val="Arial"/>
        <family val="2"/>
      </rPr>
      <t>PI04:</t>
    </r>
    <r>
      <rPr>
        <sz val="8"/>
        <color rgb="FF000000"/>
        <rFont val="Arial"/>
        <family val="2"/>
      </rPr>
      <t> Children fully immunised—aged 12–24 months</t>
    </r>
  </si>
  <si>
    <r>
      <rPr>
        <b/>
        <sz val="8"/>
        <color rgb="FF000000"/>
        <rFont val="Arial"/>
        <family val="2"/>
      </rPr>
      <t>PI04:</t>
    </r>
    <r>
      <rPr>
        <sz val="8"/>
        <color rgb="FF000000"/>
        <rFont val="Arial"/>
        <family val="2"/>
      </rPr>
      <t> Children fully immunised—aged 24–36 months</t>
    </r>
  </si>
  <si>
    <r>
      <rPr>
        <b/>
        <sz val="8"/>
        <color rgb="FF000000"/>
        <rFont val="Arial"/>
        <family val="2"/>
      </rPr>
      <t>PI04:</t>
    </r>
    <r>
      <rPr>
        <sz val="8"/>
        <color rgb="FF000000"/>
        <rFont val="Arial"/>
        <family val="2"/>
      </rPr>
      <t> Children fully immunised—aged 60–72 months</t>
    </r>
  </si>
  <si>
    <r>
      <rPr>
        <b/>
        <sz val="8"/>
        <color rgb="FF000000"/>
        <rFont val="Arial"/>
        <family val="2"/>
      </rPr>
      <t>PI03:</t>
    </r>
    <r>
      <rPr>
        <sz val="8"/>
        <color rgb="FF000000"/>
        <rFont val="Arial"/>
        <family val="2"/>
      </rPr>
      <t> MBS health assessment—aged 0–4</t>
    </r>
  </si>
  <si>
    <r>
      <rPr>
        <b/>
        <sz val="8"/>
        <color rgb="FF000000"/>
        <rFont val="Arial"/>
        <family val="2"/>
      </rPr>
      <t>PI09:</t>
    </r>
    <r>
      <rPr>
        <sz val="8"/>
        <color rgb="FF000000"/>
        <rFont val="Arial"/>
        <family val="2"/>
      </rPr>
      <t> Smoking status recorded</t>
    </r>
  </si>
  <si>
    <r>
      <rPr>
        <b/>
        <sz val="8"/>
        <color rgb="FF000000"/>
        <rFont val="Arial"/>
        <family val="2"/>
      </rPr>
      <t>PI10:</t>
    </r>
    <r>
      <rPr>
        <sz val="8"/>
        <color rgb="FF000000"/>
        <rFont val="Arial"/>
        <family val="2"/>
      </rPr>
      <t> Smoking status result</t>
    </r>
  </si>
  <si>
    <r>
      <rPr>
        <b/>
        <sz val="8"/>
        <color rgb="FF000000"/>
        <rFont val="Arial"/>
        <family val="2"/>
      </rPr>
      <t>PI16:</t>
    </r>
    <r>
      <rPr>
        <sz val="8"/>
        <color rgb="FF000000"/>
        <rFont val="Arial"/>
        <family val="2"/>
      </rPr>
      <t> Alcohol consumption recorded</t>
    </r>
  </si>
  <si>
    <r>
      <rPr>
        <b/>
        <sz val="8"/>
        <color rgb="FF000000"/>
        <rFont val="Arial"/>
        <family val="2"/>
      </rPr>
      <t>PI17:</t>
    </r>
    <r>
      <rPr>
        <sz val="8"/>
        <color rgb="FF000000"/>
        <rFont val="Arial"/>
        <family val="2"/>
      </rPr>
      <t> AUDIT-C result</t>
    </r>
  </si>
  <si>
    <r>
      <rPr>
        <b/>
        <sz val="8"/>
        <color rgb="FF000000"/>
        <rFont val="Arial"/>
        <family val="2"/>
      </rPr>
      <t>PI03:</t>
    </r>
    <r>
      <rPr>
        <sz val="8"/>
        <color rgb="FF000000"/>
        <rFont val="Arial"/>
        <family val="2"/>
      </rPr>
      <t> MBS health assessment—aged 25 and over</t>
    </r>
  </si>
  <si>
    <r>
      <rPr>
        <b/>
        <sz val="8"/>
        <color rgb="FF000000"/>
        <rFont val="Arial"/>
        <family val="2"/>
      </rPr>
      <t>PI20:</t>
    </r>
    <r>
      <rPr>
        <sz val="8"/>
        <color rgb="FF000000"/>
        <rFont val="Arial"/>
        <family val="2"/>
      </rPr>
      <t> CVD Risk factors recorded</t>
    </r>
  </si>
  <si>
    <r>
      <rPr>
        <b/>
        <sz val="8"/>
        <color rgb="FF000000"/>
        <rFont val="Arial"/>
        <family val="2"/>
      </rPr>
      <t>PI21:</t>
    </r>
    <r>
      <rPr>
        <sz val="8"/>
        <color rgb="FF000000"/>
        <rFont val="Arial"/>
        <family val="2"/>
      </rPr>
      <t> CVD risk assessment result</t>
    </r>
  </si>
  <si>
    <r>
      <rPr>
        <b/>
        <sz val="8"/>
        <color rgb="FF000000"/>
        <rFont val="Arial"/>
        <family val="2"/>
      </rPr>
      <t>PI22:</t>
    </r>
    <r>
      <rPr>
        <sz val="8"/>
        <color rgb="FF000000"/>
        <rFont val="Arial"/>
        <family val="2"/>
      </rPr>
      <t> Cervical screening</t>
    </r>
  </si>
  <si>
    <r>
      <rPr>
        <b/>
        <sz val="8"/>
        <color rgb="FF000000"/>
        <rFont val="Arial"/>
        <family val="2"/>
      </rPr>
      <t>PI14:</t>
    </r>
    <r>
      <rPr>
        <sz val="8"/>
        <color rgb="FF000000"/>
        <rFont val="Arial"/>
        <family val="2"/>
      </rPr>
      <t> Immunised against influenza—clients aged 50 and over</t>
    </r>
  </si>
  <si>
    <r>
      <rPr>
        <b/>
        <sz val="8"/>
        <color rgb="FF000000"/>
        <rFont val="Arial"/>
        <family val="2"/>
      </rPr>
      <t>PI12:</t>
    </r>
    <r>
      <rPr>
        <sz val="8"/>
        <color rgb="FF000000"/>
        <rFont val="Arial"/>
        <family val="2"/>
      </rPr>
      <t> BMI result</t>
    </r>
  </si>
  <si>
    <r>
      <rPr>
        <b/>
        <sz val="8"/>
        <color rgb="FF000000"/>
        <rFont val="Arial"/>
        <family val="2"/>
      </rPr>
      <t>PI07:</t>
    </r>
    <r>
      <rPr>
        <sz val="8"/>
        <color rgb="FF000000"/>
        <rFont val="Arial"/>
        <family val="2"/>
      </rPr>
      <t> General Practitioner Management Plan—clients with type 2 diabetes</t>
    </r>
  </si>
  <si>
    <r>
      <rPr>
        <b/>
        <sz val="8"/>
        <color rgb="FF000000"/>
        <rFont val="Arial"/>
        <family val="2"/>
      </rPr>
      <t>PI08:</t>
    </r>
    <r>
      <rPr>
        <sz val="8"/>
        <color rgb="FF000000"/>
        <rFont val="Arial"/>
        <family val="2"/>
      </rPr>
      <t> Team Care Arrangement—clients with type 2 diabetes</t>
    </r>
  </si>
  <si>
    <r>
      <rPr>
        <b/>
        <sz val="8"/>
        <color rgb="FF000000"/>
        <rFont val="Arial"/>
        <family val="2"/>
      </rPr>
      <t>PI23:</t>
    </r>
    <r>
      <rPr>
        <sz val="8"/>
        <color rgb="FF000000"/>
        <rFont val="Arial"/>
        <family val="2"/>
      </rPr>
      <t> Blood pressure recorded—clients with type 2 diabetes</t>
    </r>
  </si>
  <si>
    <r>
      <rPr>
        <b/>
        <sz val="8"/>
        <color rgb="FF000000"/>
        <rFont val="Arial"/>
        <family val="2"/>
      </rPr>
      <t>PI24:</t>
    </r>
    <r>
      <rPr>
        <sz val="8"/>
        <color rgb="FF000000"/>
        <rFont val="Arial"/>
        <family val="2"/>
      </rPr>
      <t> Blood pressure 130/80 mmHg or less—clients with type 2 diabetes</t>
    </r>
  </si>
  <si>
    <r>
      <rPr>
        <b/>
        <sz val="8"/>
        <color rgb="FF000000"/>
        <rFont val="Arial"/>
        <family val="2"/>
      </rPr>
      <t>PI05:</t>
    </r>
    <r>
      <rPr>
        <sz val="8"/>
        <color rgb="FF000000"/>
        <rFont val="Arial"/>
        <family val="2"/>
      </rPr>
      <t> HbA1c result recorded</t>
    </r>
  </si>
  <si>
    <r>
      <rPr>
        <b/>
        <sz val="8"/>
        <color rgb="FF000000"/>
        <rFont val="Arial"/>
        <family val="2"/>
      </rPr>
      <t>PI06:</t>
    </r>
    <r>
      <rPr>
        <sz val="8"/>
        <color rgb="FF000000"/>
        <rFont val="Arial"/>
        <family val="2"/>
      </rPr>
      <t> HbA1c result—clients with type 2 diabetes</t>
    </r>
  </si>
  <si>
    <r>
      <rPr>
        <b/>
        <sz val="8"/>
        <color rgb="FF000000"/>
        <rFont val="Arial"/>
        <family val="2"/>
      </rPr>
      <t>PI18:</t>
    </r>
    <r>
      <rPr>
        <sz val="8"/>
        <color rgb="FF000000"/>
        <rFont val="Arial"/>
        <family val="2"/>
      </rPr>
      <t> Kidney function test—clients with Type 2 diabetes</t>
    </r>
  </si>
  <si>
    <t>n.p.</t>
  </si>
  <si>
    <r>
      <rPr>
        <b/>
        <sz val="8"/>
        <color rgb="FF000000"/>
        <rFont val="Arial"/>
        <family val="2"/>
      </rPr>
      <t>PI18:</t>
    </r>
    <r>
      <rPr>
        <sz val="8"/>
        <color rgb="FF000000"/>
        <rFont val="Arial"/>
        <family val="2"/>
      </rPr>
      <t> Kidney function test—clients with CVD</t>
    </r>
  </si>
  <si>
    <r>
      <rPr>
        <b/>
        <sz val="8"/>
        <color rgb="FF000000"/>
        <rFont val="Arial"/>
        <family val="2"/>
      </rPr>
      <t>PI19:</t>
    </r>
    <r>
      <rPr>
        <sz val="8"/>
        <color rgb="FF000000"/>
        <rFont val="Arial"/>
        <family val="2"/>
      </rPr>
      <t> eGFR test results—clients with Type 2 diabetes</t>
    </r>
  </si>
  <si>
    <r>
      <rPr>
        <b/>
        <sz val="8"/>
        <color rgb="FF000000"/>
        <rFont val="Arial"/>
        <family val="2"/>
      </rPr>
      <t>PI19:</t>
    </r>
    <r>
      <rPr>
        <sz val="8"/>
        <color rgb="FF000000"/>
        <rFont val="Arial"/>
        <family val="2"/>
      </rPr>
      <t> eGFR test results—clients with CVD</t>
    </r>
  </si>
  <si>
    <r>
      <rPr>
        <b/>
        <sz val="8"/>
        <color rgb="FF000000"/>
        <rFont val="Arial"/>
        <family val="2"/>
      </rPr>
      <t>PI19:</t>
    </r>
    <r>
      <rPr>
        <sz val="8"/>
        <color rgb="FF000000"/>
        <rFont val="Arial"/>
        <family val="2"/>
      </rPr>
      <t> ACR test results of clients with: Type 2 diabetes</t>
    </r>
  </si>
  <si>
    <r>
      <rPr>
        <b/>
        <sz val="8"/>
        <color rgb="FF000000"/>
        <rFont val="Arial"/>
        <family val="2"/>
      </rPr>
      <t>PI15:</t>
    </r>
    <r>
      <rPr>
        <sz val="8"/>
        <color rgb="FF000000"/>
        <rFont val="Arial"/>
        <family val="2"/>
      </rPr>
      <t> Immunised against influenza—clients with Type 2 diabetes</t>
    </r>
  </si>
  <si>
    <r>
      <rPr>
        <b/>
        <sz val="8"/>
        <color rgb="FF000000"/>
        <rFont val="Arial"/>
        <family val="2"/>
      </rPr>
      <t>PI15:</t>
    </r>
    <r>
      <rPr>
        <sz val="8"/>
        <color rgb="FF000000"/>
        <rFont val="Arial"/>
        <family val="2"/>
      </rPr>
      <t> Immunised against influenza—clients with COPD</t>
    </r>
  </si>
  <si>
    <r>
      <t> </t>
    </r>
    <r>
      <rPr>
        <i/>
        <sz val="7"/>
        <color rgb="FF000000"/>
        <rFont val="Arial"/>
        <family val="2"/>
      </rPr>
      <t>Source: </t>
    </r>
    <r>
      <rPr>
        <sz val="7"/>
        <color rgb="FF000000"/>
        <rFont val="Arial"/>
        <family val="2"/>
      </rPr>
      <t>AIHW nKPI data collection.</t>
    </r>
  </si>
  <si>
    <r>
      <rPr>
        <b/>
        <sz val="11"/>
        <color rgb="FF000000"/>
        <rFont val="Arial"/>
        <family val="2"/>
      </rPr>
      <t>Things to consider when interpreting the data</t>
    </r>
  </si>
  <si>
    <t>The nKPIs, like performance indicator systems generally, are useful but imperfect measures of system</t>
  </si>
  <si>
    <t>characteristics that are agreed to be important. To maximise their usefulness, data users need to</t>
  </si>
  <si>
    <t>understand where and how the nKPI data might depart from the reality that the indicators are trying to</t>
  </si>
  <si>
    <t>measure. The following issues should be considered when interpreting the data presented:</t>
  </si>
  <si>
    <r>
      <rPr>
        <b/>
        <sz val="11"/>
        <color rgb="FF000000"/>
        <rFont val="Arial"/>
        <family val="2"/>
      </rPr>
      <t>Babies’ records</t>
    </r>
    <r>
      <rPr>
        <sz val="11"/>
        <color rgb="FF000000"/>
        <rFont val="Arial"/>
        <family val="2"/>
      </rPr>
      <t> (rather than mothers’ records) are the specified source of data for indicators on birthweight</t>
    </r>
  </si>
  <si>
    <t>recorded and results. But data from organisations using MMEx source this information from the mother’s</t>
  </si>
  <si>
    <t>records (DMA 2017). The impact of this on results has not been quantified. The standard nKPI Indigenous</t>
  </si>
  <si>
    <t>regular client definition does not apply to these indicators—the baby is considered a client and counted</t>
  </si>
  <si>
    <t>in the nKPIs even if they attended only once, and their parents are not regular clients of the organisation.</t>
  </si>
  <si>
    <t>This might lead to the inclusion of babies who visited the organisation purely for acute care, and whose</t>
  </si>
  <si>
    <t>carers might not have been able to confirm birthweight.</t>
  </si>
  <si>
    <r>
      <rPr>
        <b/>
        <sz val="11"/>
        <color rgb="FF000000"/>
        <rFont val="Arial"/>
        <family val="2"/>
      </rPr>
      <t>Multiple births</t>
    </r>
    <r>
      <rPr>
        <sz val="11"/>
        <color rgb="FF000000"/>
        <rFont val="Arial"/>
        <family val="2"/>
      </rPr>
      <t> should not be included in birthweight results, as babies born as part of multiple births are more</t>
    </r>
  </si>
  <si>
    <t>likely to have a lower birthweight. But Medical Director and Communicare do not exclude multiple births, as</t>
  </si>
  <si>
    <t>this information is not captured in the baby’s record. Nor do Medical Director and Communicare exclude babies</t>
  </si>
  <si>
    <t>with ‘unknown gestational age’ from the low birthweight indicator (DMA 2017). Although this finding was not</t>
  </si>
  <si>
    <t>expected to significantly affect the nKPIs, it is possible it might inflate the proportion of low birthweight</t>
  </si>
  <si>
    <t>babies recorded in the data.</t>
  </si>
  <si>
    <r>
      <rPr>
        <b/>
        <sz val="11"/>
        <color rgb="FF000000"/>
        <rFont val="Arial"/>
        <family val="2"/>
      </rPr>
      <t>Babies’ birthweight and antenatal visits</t>
    </r>
    <r>
      <rPr>
        <sz val="11"/>
        <color rgb="FF000000"/>
        <rFont val="Arial"/>
        <family val="2"/>
      </rPr>
      <t> data might be underestimated, as results for Northern Territory</t>
    </r>
  </si>
  <si>
    <t>Government organisations were provided by the Northern Territory Government Midwifery Group Practice, but not</t>
  </si>
  <si>
    <t>entered as having occurred at the client’s usual health centre. This was rectified for some Northern Territory</t>
  </si>
  <si>
    <t>Government organisations in December 2017 but may affect some data included in this report.</t>
  </si>
  <si>
    <r>
      <rPr>
        <b/>
        <sz val="11"/>
        <color rgb="FF000000"/>
        <rFont val="Arial"/>
        <family val="2"/>
      </rPr>
      <t>Antenatal visits</t>
    </r>
    <r>
      <rPr>
        <sz val="11"/>
        <color rgb="FF000000"/>
        <rFont val="Arial"/>
        <family val="2"/>
      </rPr>
      <t> data for organisations using Communicare and Medical Director may have been affected by data</t>
    </r>
  </si>
  <si>
    <t>extraction issues related to the recording of the categories No visit recorded’ and ‘Timing of visit not recorded’.</t>
  </si>
  <si>
    <t>The issue was identified in data for June 2017, December 2017 and June 2018. Further information is provided in</t>
  </si>
  <si>
    <t>Chapter 2 of the AIHW (2018) report National Key Performance Indicators for Aboriginal and Torres Strait Islander</t>
  </si>
  <si>
    <t>primary health care: results for 2017.</t>
  </si>
  <si>
    <r>
      <rPr>
        <b/>
        <sz val="11"/>
        <color rgb="FF000000"/>
        <rFont val="Arial"/>
        <family val="2"/>
      </rPr>
      <t>MBS items</t>
    </r>
    <r>
      <rPr>
        <sz val="11"/>
        <color rgb="FF000000"/>
        <rFont val="Arial"/>
        <family val="2"/>
      </rPr>
      <t> are not claimed by all organisations, either because they do not have a general practitioner (GP) present,</t>
    </r>
  </si>
  <si>
    <t>they are not eligible to claim them, or they choose not to do so. As a result, the indicators based on MBS items</t>
  </si>
  <si>
    <t>might not reflect all related health care activities carried out in an organisation. These indicators include MBS</t>
  </si>
  <si>
    <t>health assessment (item 715) for children aged 0–4. In the case of child health checks, children may receive</t>
  </si>
  <si>
    <t>comprehensive health checks provided within a model of care that does not suit or allow for the check to be claimed</t>
  </si>
  <si>
    <t>as an MBS item. MBS health checks are counted in Communicare at a point in the process before its submission. Only</t>
  </si>
  <si>
    <t>claims explicitly discarded after a rejection are subsequently excluded (DMA 2017). The impact of this has not been</t>
  </si>
  <si>
    <t>quantified.</t>
  </si>
  <si>
    <r>
      <rPr>
        <b/>
        <sz val="11"/>
        <color rgb="FF000000"/>
        <rFont val="Arial"/>
        <family val="2"/>
      </rPr>
      <t>GP availability</t>
    </r>
    <r>
      <rPr>
        <sz val="11"/>
        <color rgb="FF000000"/>
        <rFont val="Arial"/>
        <family val="2"/>
      </rPr>
      <t> might be limited in some areas, and have an impact on the results reported by organisations. For</t>
    </r>
  </si>
  <si>
    <t>example, limited GP availability might affect an organisation being able to claim MBS items (child and adult health</t>
  </si>
  <si>
    <t>checks, GPMPs, and TCAs).</t>
  </si>
  <si>
    <r>
      <rPr>
        <b/>
        <sz val="11"/>
        <color rgb="FF000000"/>
        <rFont val="Arial"/>
        <family val="2"/>
      </rPr>
      <t>Shared care arrangements</t>
    </r>
    <r>
      <rPr>
        <sz val="11"/>
        <color rgb="FF000000"/>
        <rFont val="Arial"/>
        <family val="2"/>
      </rPr>
      <t> between hospitals and primary health organisations, between primary care organisations,</t>
    </r>
  </si>
  <si>
    <t>or between primary health care organisations and other providers of similar care are not consistently supported by</t>
  </si>
  <si>
    <t>automatic data sharing. This could lead to lower rates of data recording for some indicators, such as birthweight</t>
  </si>
  <si>
    <t>results and antenatal care. Similarly, it will be difficult for organisations to obtain information on their regular</t>
  </si>
  <si>
    <t>clients who may choose to receive cervical screening elsewhere.</t>
  </si>
  <si>
    <r>
      <rPr>
        <b/>
        <sz val="11"/>
        <color rgb="FF000000"/>
        <rFont val="Arial"/>
        <family val="2"/>
      </rPr>
      <t>Smoking status categories</t>
    </r>
    <r>
      <rPr>
        <sz val="11"/>
        <color rgb="FF000000"/>
        <rFont val="Arial"/>
        <family val="2"/>
      </rPr>
      <t> are not yet fully agreed. For example, there is not yet universally accepted guidance on how</t>
    </r>
  </si>
  <si>
    <t>long a person needs to have quit smoking to be considered an ex-smoker rather than a smoker. An increased number of</t>
  </si>
  <si>
    <t>types of ex-smokers might improve data quality, and lead to more frequent updating of clients’ records.</t>
  </si>
  <si>
    <r>
      <rPr>
        <b/>
        <sz val="11"/>
        <color rgb="FF000000"/>
        <rFont val="Arial"/>
        <family val="2"/>
      </rPr>
      <t>Smoking status of women who gave birth in the previous 12 months</t>
    </r>
    <r>
      <rPr>
        <sz val="11"/>
        <color rgb="FF000000"/>
        <rFont val="Arial"/>
        <family val="2"/>
      </rPr>
      <t> records smoking status during pregnancy</t>
    </r>
  </si>
  <si>
    <t>retrospectively, and the information is updated only when women’s smoking status category is changed. As such, this</t>
  </si>
  <si>
    <t>indicator is a proxy for smoking during pregnancy.</t>
  </si>
  <si>
    <r>
      <rPr>
        <b/>
        <sz val="11"/>
        <color rgb="FF000000"/>
        <rFont val="Arial"/>
        <family val="2"/>
      </rPr>
      <t>Data extraction for Northern Territory Government organisations</t>
    </r>
    <r>
      <rPr>
        <sz val="11"/>
        <color rgb="FF000000"/>
        <rFont val="Arial"/>
        <family val="2"/>
      </rPr>
      <t> excludes measurements or tests conducted</t>
    </r>
  </si>
  <si>
    <t>outside an individual organisation since December 2015, so results might be an underestimate for PI03: MBS health</t>
  </si>
  <si>
    <t>assessment—aged 0–4, PI09: Smoking status recorded, PI16: Alcohol consumption status recorded, and PI22: Cervical</t>
  </si>
  <si>
    <t>screening, PI05: HbA1c result recorded, PI07: GPMP, PI08: TCA, PI14: Immunised against influenza—aged 50 and over,</t>
  </si>
  <si>
    <t>PI15: Immunised against influenza—clients with type 2 diabetes or COPD, PI23: Blood pressure result</t>
  </si>
  <si>
    <t>recorded—clients with type 2 diabetes.</t>
  </si>
  <si>
    <r>
      <rPr>
        <b/>
        <sz val="11"/>
        <color rgb="FF000000"/>
        <rFont val="Arial"/>
        <family val="2"/>
      </rPr>
      <t>Child immunisation</t>
    </r>
    <r>
      <rPr>
        <sz val="11"/>
        <color rgb="FF000000"/>
        <rFont val="Arial"/>
        <family val="2"/>
      </rPr>
      <t> data for the nKPI collection indicates that primary health care records are capturing far fewer cases of</t>
    </r>
  </si>
  <si>
    <t>fully immunised Indigenous children than Australian Immunisation Register (AIR) data. nKPI data may therefore be an</t>
  </si>
  <si>
    <t>underestimate.</t>
  </si>
  <si>
    <r>
      <rPr>
        <b/>
        <sz val="11"/>
        <color rgb="FF000000"/>
        <rFont val="Arial"/>
        <family val="2"/>
      </rPr>
      <t>Small denominators</t>
    </r>
    <r>
      <rPr>
        <sz val="11"/>
        <color rgb="FF000000"/>
        <rFont val="Arial"/>
        <family val="2"/>
      </rPr>
      <t> can cause fluctuations in the data over time, therefore results should be interpreted with caution. For</t>
    </r>
  </si>
  <si>
    <t>maternal and child health indicators, 9%–54% of organisations contributing to these indicators had denominators of</t>
  </si>
  <si>
    <t>fewer than 20 clients. For preventative health indicators, 0%–32% of organisations contributing to these indicators</t>
  </si>
  <si>
    <t>had denominators of fewer than 20 clients. For chronic disease management indicators 8%–78% of organisations had</t>
  </si>
  <si>
    <t>denominators of fewer than 20 Indigenous regular clients.</t>
  </si>
  <si>
    <r>
      <rPr>
        <b/>
        <sz val="11"/>
        <color rgb="FF000000"/>
        <rFont val="Arial"/>
        <family val="2"/>
      </rPr>
      <t>Influenza vaccination</t>
    </r>
    <r>
      <rPr>
        <sz val="11"/>
        <color rgb="FF000000"/>
        <rFont val="Arial"/>
        <family val="2"/>
      </rPr>
      <t> does not include clients who are offered a vaccination, but refuse. Also,</t>
    </r>
  </si>
  <si>
    <t>organisations might not have records of immunisations that occurred at other places, such as workplaces.</t>
  </si>
  <si>
    <r>
      <rPr>
        <b/>
        <sz val="11"/>
        <color rgb="FF000000"/>
        <rFont val="Arial"/>
        <family val="2"/>
      </rPr>
      <t>Time-stamped records</t>
    </r>
    <r>
      <rPr>
        <sz val="11"/>
        <color rgb="FF000000"/>
        <rFont val="Arial"/>
        <family val="2"/>
      </rPr>
      <t> normally ensure that a record or activity is fairly recent. But the smoking status recorded,</t>
    </r>
  </si>
  <si>
    <t>smoking status result, and alcohol consumption indicators are based on the most recent record for the client (that</t>
  </si>
  <si>
    <t>is, treated as having been updated in the previous 2 years), regardless of how old that record is. As a result, the</t>
  </si>
  <si>
    <t>indicator might not reflect the current smoking or alcohol consumption status of the Indigenous regular client</t>
  </si>
  <si>
    <t>population, unless the data have been collected recently for all or most clients.</t>
  </si>
  <si>
    <r>
      <rPr>
        <b/>
        <sz val="11"/>
        <color rgb="FF000000"/>
        <rFont val="Arial"/>
        <family val="2"/>
      </rPr>
      <t>Differential BMI testing</t>
    </r>
    <r>
      <rPr>
        <sz val="11"/>
        <color rgb="FF000000"/>
        <rFont val="Arial"/>
        <family val="2"/>
      </rPr>
      <t> might occur in some organisations where BMI might be more likely to be measured in</t>
    </r>
  </si>
  <si>
    <t>clients who look underweight, overweight, or obese. This would result in the proportion of overweight or obese</t>
  </si>
  <si>
    <t>Indigenous regular clients being higher than it actually is.</t>
  </si>
  <si>
    <r>
      <rPr>
        <b/>
        <sz val="11"/>
        <color rgb="FF000000"/>
        <rFont val="Arial"/>
        <family val="2"/>
      </rPr>
      <t>Recording of alcohol consumption status</t>
    </r>
    <r>
      <rPr>
        <sz val="11"/>
        <color rgb="FF000000"/>
        <rFont val="Arial"/>
        <family val="2"/>
      </rPr>
      <t>  (PI16) is not restricted to a particular test or format for this indicator.</t>
    </r>
  </si>
  <si>
    <t>Organisations can use tests such as AUDIT or AUDIT-C, or simply record whether or not the client consumes alcohol.</t>
  </si>
  <si>
    <t>However, for the indicator on AUDIT-C results (PI17), only AUDIT-C results are included. This means that, for some</t>
  </si>
  <si>
    <t>services, test results in PI17 are a subset of the tests reporting in PI16.</t>
  </si>
  <si>
    <r>
      <rPr>
        <b/>
        <sz val="11"/>
        <color rgb="FF000000"/>
        <rFont val="Arial"/>
        <family val="2"/>
      </rPr>
      <t>CVD risk factors</t>
    </r>
    <r>
      <rPr>
        <sz val="11"/>
        <color rgb="FF000000"/>
        <rFont val="Arial"/>
        <family val="2"/>
      </rPr>
      <t> assessment requires information on diabetes status. For the June 2017 collection, MMEx restricted</t>
    </r>
  </si>
  <si>
    <t>the count of clients with all the necessary risk factor information (that is, the numerator) to clients with a type</t>
  </si>
  <si>
    <t>2 diabetes diagnosis, leading to an under-count for this indicator. MMEx results for June 2017 are excluded from</t>
  </si>
  <si>
    <t>results presented.</t>
  </si>
  <si>
    <r>
      <rPr>
        <b/>
        <sz val="11"/>
        <color rgb="FF000000"/>
        <rFont val="Arial"/>
        <family val="2"/>
      </rPr>
      <t>Absolute cardiovascular risk assessments</t>
    </r>
    <r>
      <rPr>
        <sz val="11"/>
        <color rgb="FF000000"/>
        <rFont val="Arial"/>
        <family val="2"/>
      </rPr>
      <t> can be calculated using the NVDPA or the CARPA method. As the CARPA</t>
    </r>
  </si>
  <si>
    <t>method applies an extra 5% loading for Indigenous Australians, nKPI data should have the 5% loading removed to make</t>
  </si>
  <si>
    <t>the data comparable with NVDPA data. As the PCIS system is unable to deduct the 5% because the data are captured as</t>
  </si>
  <si>
    <t>categorical scores (low, medium, high), services using PCIS (predominantly the Northern Territory Government) are</t>
  </si>
  <si>
    <t>not included in the results presented.</t>
  </si>
  <si>
    <r>
      <rPr>
        <b/>
        <sz val="11"/>
        <color rgb="FF000000"/>
        <rFont val="Arial"/>
        <family val="2"/>
      </rPr>
      <t>Cervical screenings</t>
    </r>
    <r>
      <rPr>
        <sz val="11"/>
        <color rgb="FF000000"/>
        <rFont val="Arial"/>
        <family val="2"/>
      </rPr>
      <t> are conducted for female regular clients who are Indigenous, aged 20-74. In June 2018, this</t>
    </r>
  </si>
  <si>
    <t>indicator was revised to align with the new National Cervical Screening Program (NCSP) where the previous Pap test is</t>
  </si>
  <si>
    <t>replaced by a HPV test from 1 December 2017. The key changes were that:</t>
  </si>
  <si>
    <t>●    data are to be collected on clients who had either a Papanicolaou smear (Pap test) conducted prior to 1 December</t>
  </si>
  <si>
    <t>       2017 or a human papillomavirus (HPV test) conducted from 1 December 2017</t>
  </si>
  <si>
    <t>●    the HPV test can be based on a sample collected by a health practitioner or on a self-collected sample</t>
  </si>
  <si>
    <t>●    the age range for this nKPI indicator has been revised to 20–74 for a transitional period. This is to accommodate the</t>
  </si>
  <si>
    <t>      former reporting age range (20–69) and the new age range (25–74).</t>
  </si>
  <si>
    <t>An update for Medical Director Insights that incorporated the indicator changes was released during the July 2018</t>
  </si>
  <si>
    <t>collection period. Where organisations were identified as using an older version of this CIS, and therefore</t>
  </si>
  <si>
    <t>submitting data that did not align with the PI22 changes, the data was excluded from the results. As a result,</t>
  </si>
  <si>
    <t>the number of cervical screenings may be underrepresented in the results presented. In addition, some data mapping</t>
  </si>
  <si>
    <t>issues related to the pathology codes used were identified for services using MMEX. This issues was addressed in</t>
  </si>
  <si>
    <t>August 2018 and some services were able to amend data values. The impact of this issue has not been quantified.</t>
  </si>
  <si>
    <r>
      <rPr>
        <b/>
        <sz val="11"/>
        <color rgb="FF000000"/>
        <rFont val="Arial"/>
        <family val="2"/>
      </rPr>
      <t>Pathology results</t>
    </r>
    <r>
      <rPr>
        <sz val="11"/>
        <color rgb="FF000000"/>
        <rFont val="Arial"/>
        <family val="2"/>
      </rPr>
      <t> held at an organisation might not reflect all pathology tests that have</t>
    </r>
  </si>
  <si>
    <t>occurred for its Indigenous regular clients. Organisations without systems in place might not have recorded</t>
  </si>
  <si>
    <t>the information, or results might not have been picked up accurately.</t>
  </si>
  <si>
    <r>
      <rPr>
        <b/>
        <sz val="11"/>
        <color rgb="FF000000"/>
        <rFont val="Arial"/>
        <family val="2"/>
      </rPr>
      <t>Access to allied health providers</t>
    </r>
    <r>
      <rPr>
        <sz val="11"/>
        <color rgb="FF000000"/>
        <rFont val="Arial"/>
        <family val="2"/>
      </rPr>
      <t> might be limited in some areas, in which case TCAs might not</t>
    </r>
  </si>
  <si>
    <t>be practical. This is often the case in remote regions.</t>
  </si>
  <si>
    <r>
      <rPr>
        <b/>
        <sz val="11"/>
        <color rgb="FF000000"/>
        <rFont val="Arial"/>
        <family val="2"/>
      </rPr>
      <t>Clinical definitions</t>
    </r>
    <r>
      <rPr>
        <sz val="11"/>
        <color rgb="FF000000"/>
        <rFont val="Arial"/>
        <family val="2"/>
      </rPr>
      <t> for type 2 diabetes, CVD and COPD vary across CISs, as different coding</t>
    </r>
  </si>
  <si>
    <t>schemes are used. Medical Director uses doctor command language (DOCLE) codes, Communicare uses International</t>
  </si>
  <si>
    <t>Classification of Primary Care 2nd edition (ICPC2), and MMEx uses Systematized Nomenclature of Medicine</t>
  </si>
  <si>
    <t>(SNOMED). This leads to some variation in the patients who will be picked up by different CISs (DMA 2017).</t>
  </si>
  <si>
    <r>
      <rPr>
        <b/>
        <sz val="11"/>
        <color rgb="FF000000"/>
        <rFont val="Arial"/>
        <family val="2"/>
      </rPr>
      <t>Kidney function test recorded and result (type 2 diabetes and CVD)</t>
    </r>
    <r>
      <rPr>
        <sz val="11"/>
        <color rgb="FF000000"/>
        <rFont val="Arial"/>
        <family val="2"/>
      </rPr>
      <t> data were excluded from June 2018</t>
    </r>
  </si>
  <si>
    <t>national reporting for services using Medical Director Insights v1.5. Kidney function test recorded (type 2</t>
  </si>
  <si>
    <t>diabetes) has had ongoing data quality issues since June 2017. Because of this, results for this indicator</t>
  </si>
  <si>
    <t>are not presented for June 2017. In December 2017, results from services using Best Practice and Medical</t>
  </si>
  <si>
    <t>Director were excluded.</t>
  </si>
  <si>
    <r>
      <rPr>
        <b/>
        <sz val="11"/>
        <color rgb="FF000000"/>
        <rFont val="Arial"/>
        <family val="2"/>
      </rPr>
      <t>Time series data</t>
    </r>
    <r>
      <rPr>
        <sz val="11"/>
        <color rgb="FF000000"/>
        <rFont val="Arial"/>
        <family val="2"/>
      </rPr>
      <t> for services using MMEX had data quality issues identified which affected data submitted in</t>
    </r>
  </si>
  <si>
    <t>collections from June 2019 and earlier for the following indicators: PI09—Smoking status recorded,</t>
  </si>
  <si>
    <t>PI10—Smoking status result, PI11—Smoking status of women who gave birth within the previous 12 months,</t>
  </si>
  <si>
    <t>PI16—Alcohol consumption recorded, and PI17—AUDIT-C (alcohol consumption) results. These submitted data</t>
  </si>
  <si>
    <t>had values drawn from all available time periods rather than the last 24 months. Data for all periods</t>
  </si>
  <si>
    <t>shown in this report have been revised to exclude services affected by this issue.</t>
  </si>
  <si>
    <t>Therefore, data for previous periods may differ from previously published data.</t>
  </si>
  <si>
    <t>For technical specifications of each indicator please refer to Meteor, AIHW's Metadata Online Registry:</t>
  </si>
  <si>
    <t>Table S4.1: Number of regular clients by age group, sex and reporting period</t>
  </si>
  <si>
    <t>Reporting period</t>
  </si>
  <si>
    <t>Sex</t>
  </si>
  <si>
    <t>0–4</t>
  </si>
  <si>
    <t>15–24</t>
  </si>
  <si>
    <t>25–34</t>
  </si>
  <si>
    <t>35–44</t>
  </si>
  <si>
    <t>45–54</t>
  </si>
  <si>
    <t>55–64</t>
  </si>
  <si>
    <t>65+</t>
  </si>
  <si>
    <t>Males</t>
  </si>
  <si>
    <t>n.a.</t>
  </si>
  <si>
    <t>Females</t>
  </si>
  <si>
    <t>Persons</t>
  </si>
  <si>
    <t>38,498</t>
  </si>
  <si>
    <t>39,521</t>
  </si>
  <si>
    <t>39,715</t>
  </si>
  <si>
    <t>41,772</t>
  </si>
  <si>
    <t>39,278</t>
  </si>
  <si>
    <t>39,916</t>
  </si>
  <si>
    <t>Return to Contents</t>
  </si>
  <si>
    <t>State/Territory</t>
  </si>
  <si>
    <t>nKPI</t>
  </si>
  <si>
    <t>NSW/ACT</t>
  </si>
  <si>
    <t>Vic/Tas</t>
  </si>
  <si>
    <t>Qld</t>
  </si>
  <si>
    <t>WA</t>
  </si>
  <si>
    <t>SA</t>
  </si>
  <si>
    <t>NT</t>
  </si>
  <si>
    <t>Table S4.3: Number of organisations by state and territory, remoteness area and reporting period</t>
  </si>
  <si>
    <t>State and territory</t>
  </si>
  <si>
    <t>Major
cities</t>
  </si>
  <si>
    <t>Inner
regional</t>
  </si>
  <si>
    <t>Outer
regional</t>
  </si>
  <si>
    <t>Remote</t>
  </si>
  <si>
    <t>Very
remote</t>
  </si>
  <si>
    <t>—</t>
  </si>
  <si>
    <t>. .</t>
  </si>
  <si>
    <t>Subcomponent</t>
  </si>
  <si>
    <t>Numerator</t>
  </si>
  <si>
    <t>Denominator</t>
  </si>
  <si>
    <t>Mean (%)</t>
  </si>
  <si>
    <t>Bottom
quarter (%)</t>
  </si>
  <si>
    <t>Top
quarter (%)</t>
  </si>
  <si>
    <t>Comparable
national data (%)</t>
  </si>
  <si>
    <t>Comparable national
data collection</t>
  </si>
  <si>
    <r>
      <rPr>
        <b/>
        <sz val="8"/>
        <color rgb="FF000000"/>
        <rFont val="Arial"/>
        <family val="2"/>
      </rPr>
      <t>Maternal and child health indicators</t>
    </r>
  </si>
  <si>
    <t/>
  </si>
  <si>
    <t/>
  </si>
  <si>
    <t/>
  </si>
  <si>
    <r>
      <rPr>
        <b/>
        <sz val="8"/>
        <color rgb="FF000000"/>
        <rFont val="Arial"/>
        <family val="2"/>
      </rPr>
      <t>PI13:</t>
    </r>
    <r>
      <rPr>
        <sz val="8"/>
        <color rgb="FF000000"/>
        <rFont val="Arial"/>
        <family val="2"/>
      </rPr>
      <t> First antenatal visit</t>
    </r>
  </si>
  <si>
    <t>Before 13 weeks</t>
  </si>
  <si>
    <t>NPDC</t>
  </si>
  <si>
    <r>
      <rPr>
        <b/>
        <sz val="8"/>
        <color rgb="FF000000"/>
        <rFont val="Arial"/>
        <family val="2"/>
      </rPr>
      <t>PI01:</t>
    </r>
    <r>
      <rPr>
        <sz val="8"/>
        <color rgb="FF000000"/>
        <rFont val="Arial"/>
        <family val="2"/>
      </rPr>
      <t> Birthweight recorded</t>
    </r>
  </si>
  <si>
    <r>
      <rPr>
        <b/>
        <sz val="8"/>
        <color rgb="FF000000"/>
        <rFont val="Arial"/>
        <family val="2"/>
      </rPr>
      <t>PI03:</t>
    </r>
    <r>
      <rPr>
        <sz val="8"/>
        <color rgb="FF000000"/>
        <rFont val="Arial"/>
        <family val="2"/>
      </rPr>
      <t> MBS health assessment </t>
    </r>
  </si>
  <si>
    <t>Aged 0–4</t>
  </si>
  <si>
    <t>Medicare Australia</t>
  </si>
  <si>
    <r>
      <rPr>
        <b/>
        <sz val="8"/>
        <color rgb="FF000000"/>
        <rFont val="Arial"/>
        <family val="2"/>
      </rPr>
      <t>PI04:</t>
    </r>
    <r>
      <rPr>
        <sz val="8"/>
        <color rgb="FF000000"/>
        <rFont val="Arial"/>
        <family val="2"/>
      </rPr>
      <t> Child immunisation</t>
    </r>
  </si>
  <si>
    <t>12–&lt;24 months</t>
  </si>
  <si>
    <t>AIR</t>
  </si>
  <si>
    <t>24–&lt;36 months</t>
  </si>
  <si>
    <t>60–&lt;72 months</t>
  </si>
  <si>
    <r>
      <rPr>
        <b/>
        <sz val="8"/>
        <color rgb="FF000000"/>
        <rFont val="Arial"/>
        <family val="2"/>
      </rPr>
      <t>PI02:</t>
    </r>
    <r>
      <rPr>
        <sz val="8"/>
        <color rgb="FF000000"/>
        <rFont val="Arial"/>
        <family val="2"/>
      </rPr>
      <t> Birthweight result</t>
    </r>
  </si>
  <si>
    <t>Low</t>
  </si>
  <si>
    <t>Normal</t>
  </si>
  <si>
    <t>High</t>
  </si>
  <si>
    <r>
      <rPr>
        <b/>
        <sz val="8"/>
        <color rgb="FF000000"/>
        <rFont val="Arial"/>
        <family val="2"/>
      </rPr>
      <t>PI11:</t>
    </r>
    <r>
      <rPr>
        <sz val="8"/>
        <color rgb="FF000000"/>
        <rFont val="Arial"/>
        <family val="2"/>
      </rPr>
      <t> Smoking status of women who gave birth within the previous 12 months</t>
    </r>
  </si>
  <si>
    <t>Current smoker</t>
  </si>
  <si>
    <t>Ex-smoker</t>
  </si>
  <si>
    <t>Never smoked</t>
  </si>
  <si>
    <r>
      <rPr>
        <b/>
        <sz val="8"/>
        <color rgb="FF000000"/>
        <rFont val="Arial"/>
        <family val="2"/>
      </rPr>
      <t>Preventative health indicators</t>
    </r>
  </si>
  <si>
    <r>
      <rPr>
        <b/>
        <sz val="8"/>
        <color rgb="FF000000"/>
        <rFont val="Arial"/>
        <family val="2"/>
      </rPr>
      <t>PI09:</t>
    </r>
    <r>
      <rPr>
        <sz val="8"/>
        <color rgb="FF000000"/>
        <rFont val="Arial"/>
        <family val="2"/>
      </rPr>
      <t> Smoking status recorded</t>
    </r>
  </si>
  <si>
    <r>
      <rPr>
        <b/>
        <sz val="8"/>
        <color rgb="FF000000"/>
        <rFont val="Arial"/>
        <family val="2"/>
      </rPr>
      <t>PI16:</t>
    </r>
    <r>
      <rPr>
        <sz val="8"/>
        <color rgb="FF000000"/>
        <rFont val="Arial"/>
        <family val="2"/>
      </rPr>
      <t> Alcohol consumption recorded</t>
    </r>
  </si>
  <si>
    <r>
      <rPr>
        <b/>
        <sz val="8"/>
        <color rgb="FF000000"/>
        <rFont val="Arial"/>
        <family val="2"/>
      </rPr>
      <t>PI03:</t>
    </r>
    <r>
      <rPr>
        <sz val="8"/>
        <color rgb="FF000000"/>
        <rFont val="Arial"/>
        <family val="2"/>
      </rPr>
      <t> MBS health assessment</t>
    </r>
  </si>
  <si>
    <t>Aged 25 and over</t>
  </si>
  <si>
    <r>
      <rPr>
        <b/>
        <sz val="8"/>
        <color rgb="FF000000"/>
        <rFont val="Arial"/>
        <family val="2"/>
      </rPr>
      <t>PI20:</t>
    </r>
    <r>
      <rPr>
        <sz val="8"/>
        <color rgb="FF000000"/>
        <rFont val="Arial"/>
        <family val="2"/>
      </rPr>
      <t> Risk factors assessed to enable CVD assessment</t>
    </r>
  </si>
  <si>
    <r>
      <rPr>
        <b/>
        <sz val="8"/>
        <color rgb="FF000000"/>
        <rFont val="Arial"/>
        <family val="2"/>
      </rPr>
      <t>PI22:</t>
    </r>
    <r>
      <rPr>
        <sz val="8"/>
        <color rgb="FF000000"/>
        <rFont val="Arial"/>
        <family val="2"/>
      </rPr>
      <t> Cervical screening</t>
    </r>
  </si>
  <si>
    <t>Previous 2 years</t>
  </si>
  <si>
    <t>Previous 3 years</t>
  </si>
  <si>
    <t>Previous 5 years</t>
  </si>
  <si>
    <r>
      <rPr>
        <b/>
        <sz val="8"/>
        <color rgb="FF000000"/>
        <rFont val="Arial"/>
        <family val="2"/>
      </rPr>
      <t>PI14:</t>
    </r>
    <r>
      <rPr>
        <sz val="8"/>
        <color rgb="FF000000"/>
        <rFont val="Arial"/>
        <family val="2"/>
      </rPr>
      <t> Immunised against influenza—clients aged 50 and over</t>
    </r>
  </si>
  <si>
    <t>AATSIHS 2012–13</t>
  </si>
  <si>
    <r>
      <rPr>
        <b/>
        <sz val="8"/>
        <color rgb="FF000000"/>
        <rFont val="Arial"/>
        <family val="2"/>
      </rPr>
      <t>PI10:</t>
    </r>
    <r>
      <rPr>
        <sz val="8"/>
        <color rgb="FF000000"/>
        <rFont val="Arial"/>
        <family val="2"/>
      </rPr>
      <t> Smoking status result</t>
    </r>
  </si>
  <si>
    <t>NATSIHS 2018–19</t>
  </si>
  <si>
    <r>
      <rPr>
        <b/>
        <sz val="8"/>
        <color rgb="FF000000"/>
        <rFont val="Arial"/>
        <family val="2"/>
      </rPr>
      <t>PI12:</t>
    </r>
    <r>
      <rPr>
        <sz val="8"/>
        <color rgb="FF000000"/>
        <rFont val="Arial"/>
        <family val="2"/>
      </rPr>
      <t> BMI classified as overweight or obese</t>
    </r>
  </si>
  <si>
    <t>Overweight</t>
  </si>
  <si>
    <t>Obese</t>
  </si>
  <si>
    <t>Overweight or obese</t>
  </si>
  <si>
    <r>
      <rPr>
        <b/>
        <sz val="8"/>
        <color rgb="FF000000"/>
        <rFont val="Arial"/>
        <family val="2"/>
      </rPr>
      <t>PI17:</t>
    </r>
    <r>
      <rPr>
        <sz val="8"/>
        <color rgb="FF000000"/>
        <rFont val="Arial"/>
        <family val="2"/>
      </rPr>
      <t> AUDIT-C</t>
    </r>
  </si>
  <si>
    <t>High risk (male ≥4 and female ≥3)</t>
  </si>
  <si>
    <t>Low risk (male &lt;4 and female &lt;3)</t>
  </si>
  <si>
    <r>
      <rPr>
        <b/>
        <sz val="8"/>
        <color rgb="FF000000"/>
        <rFont val="Arial"/>
        <family val="2"/>
      </rPr>
      <t>PI21:</t>
    </r>
    <r>
      <rPr>
        <sz val="8"/>
        <color rgb="FF000000"/>
        <rFont val="Arial"/>
        <family val="2"/>
      </rPr>
      <t> Absolute CVD risk category</t>
    </r>
  </si>
  <si>
    <t>Moderate</t>
  </si>
  <si>
    <r>
      <rPr>
        <b/>
        <sz val="8"/>
        <color rgb="FF000000"/>
        <rFont val="Arial"/>
        <family val="2"/>
      </rPr>
      <t>Chronic disease management indicators</t>
    </r>
  </si>
  <si>
    <r>
      <rPr>
        <b/>
        <sz val="8"/>
        <color rgb="FF000000"/>
        <rFont val="Arial"/>
        <family val="2"/>
      </rPr>
      <t>PI07:</t>
    </r>
    <r>
      <rPr>
        <sz val="8"/>
        <color rgb="FF000000"/>
        <rFont val="Arial"/>
        <family val="2"/>
      </rPr>
      <t> General Practitioner Management Plan—clients with type 2 diabetes</t>
    </r>
  </si>
  <si>
    <t>Healthy for Life</t>
  </si>
  <si>
    <r>
      <rPr>
        <b/>
        <sz val="8"/>
        <color rgb="FF000000"/>
        <rFont val="Arial"/>
        <family val="2"/>
      </rPr>
      <t>PI08:</t>
    </r>
    <r>
      <rPr>
        <sz val="8"/>
        <color rgb="FF000000"/>
        <rFont val="Arial"/>
        <family val="2"/>
      </rPr>
      <t> Team Care Arrangement—clients with type 2 diabetes</t>
    </r>
  </si>
  <si>
    <r>
      <rPr>
        <b/>
        <sz val="8"/>
        <color rgb="FF000000"/>
        <rFont val="Arial"/>
        <family val="2"/>
      </rPr>
      <t>PI23:</t>
    </r>
    <r>
      <rPr>
        <sz val="8"/>
        <color rgb="FF000000"/>
        <rFont val="Arial"/>
        <family val="2"/>
      </rPr>
      <t> Blood pressure recorded—clients with type 2 diabetes</t>
    </r>
  </si>
  <si>
    <r>
      <rPr>
        <b/>
        <sz val="8"/>
        <color rgb="FF000000"/>
        <rFont val="Arial"/>
        <family val="2"/>
      </rPr>
      <t>PI05:</t>
    </r>
    <r>
      <rPr>
        <sz val="8"/>
        <color rgb="FF000000"/>
        <rFont val="Arial"/>
        <family val="2"/>
      </rPr>
      <t> HbA1c result recorded—clients with type 2 diabetes</t>
    </r>
  </si>
  <si>
    <t>6 months</t>
  </si>
  <si>
    <t>12 months</t>
  </si>
  <si>
    <r>
      <rPr>
        <b/>
        <sz val="8"/>
        <color rgb="FF000000"/>
        <rFont val="Arial"/>
        <family val="2"/>
      </rPr>
      <t>PI18:</t>
    </r>
    <r>
      <rPr>
        <sz val="8"/>
        <color rgb="FF000000"/>
        <rFont val="Arial"/>
        <family val="2"/>
      </rPr>
      <t> Kidney function test recorded—clients with a selected chronic disease</t>
    </r>
  </si>
  <si>
    <t>Type 2 diabetes</t>
  </si>
  <si>
    <t>CVD</t>
  </si>
  <si>
    <r>
      <rPr>
        <b/>
        <sz val="8"/>
        <color rgb="FF000000"/>
        <rFont val="Arial"/>
        <family val="2"/>
      </rPr>
      <t>PI15:</t>
    </r>
    <r>
      <rPr>
        <sz val="8"/>
        <color rgb="FF000000"/>
        <rFont val="Arial"/>
        <family val="2"/>
      </rPr>
      <t> Immunised against influenza—clients with type 2 diabetes or COPD</t>
    </r>
  </si>
  <si>
    <t>COPD</t>
  </si>
  <si>
    <r>
      <rPr>
        <b/>
        <sz val="8"/>
        <color rgb="FF000000"/>
        <rFont val="Arial"/>
        <family val="2"/>
      </rPr>
      <t>PI24:</t>
    </r>
    <r>
      <rPr>
        <sz val="8"/>
        <color rgb="FF000000"/>
        <rFont val="Arial"/>
        <family val="2"/>
      </rPr>
      <t> Blood pressure result of ≤130/80 mmHg—clients with type 2 diabetes</t>
    </r>
  </si>
  <si>
    <r>
      <rPr>
        <b/>
        <sz val="8"/>
        <color rgb="FF000000"/>
        <rFont val="Arial"/>
        <family val="2"/>
      </rPr>
      <t>PI06:</t>
    </r>
    <r>
      <rPr>
        <sz val="8"/>
        <color rgb="FF000000"/>
        <rFont val="Arial"/>
        <family val="2"/>
      </rPr>
      <t> HbA1c result—clients with type 2 diabetes</t>
    </r>
  </si>
  <si>
    <t>6 months, ≤53 mmol/mol</t>
  </si>
  <si>
    <r>
      <rPr>
        <b/>
        <sz val="8"/>
        <color rgb="FF000000"/>
        <rFont val="Arial"/>
        <family val="2"/>
      </rPr>
      <t>PI19:</t>
    </r>
    <r>
      <rPr>
        <sz val="8"/>
        <color rgb="FF000000"/>
        <rFont val="Arial"/>
        <family val="2"/>
      </rPr>
      <t> Kidney function test result—clients with a selected chronic disease</t>
    </r>
  </si>
  <si>
    <t>Type 2 diabetes (eGFR)</t>
  </si>
  <si>
    <t>&lt;15</t>
  </si>
  <si>
    <t>≥15–&lt;30</t>
  </si>
  <si>
    <t>≥30–&lt;45</t>
  </si>
  <si>
    <t>≥45–&lt;60</t>
  </si>
  <si>
    <t>≥60–&lt;90</t>
  </si>
  <si>
    <t>≥90</t>
  </si>
  <si>
    <t/>
  </si>
  <si>
    <t>CVD (eGFR)</t>
  </si>
  <si>
    <t> </t>
  </si>
  <si>
    <t>Type 2 diabetes (ACR)</t>
  </si>
  <si>
    <t>&lt;2.5 (males) and &lt;3.5 (females)</t>
  </si>
  <si>
    <t>≥2.5 to ≥25 (males) and 
≥3.5 to ≥35 (females)</t>
  </si>
  <si>
    <t>&gt;25 (males) and &gt;35 (females)</t>
  </si>
  <si>
    <t>Indigenous primary health care: results from the OSR and nKPI collections</t>
  </si>
  <si>
    <t>Supplementary data tables—further information about the nKPI collection</t>
  </si>
  <si>
    <t>Table S4.2: Number of regular clients and ERP by state and territory,  June 2019 and December 2019</t>
  </si>
  <si>
    <r>
      <rPr>
        <i/>
        <sz val="7"/>
        <color rgb="FF000000"/>
        <rFont val="Arial"/>
        <family val="2"/>
      </rPr>
      <t>Sources: </t>
    </r>
    <r>
      <rPr>
        <sz val="7"/>
        <color rgb="FF000000"/>
        <rFont val="Arial"/>
        <family val="2"/>
      </rPr>
      <t>ABS Estimates and Projections, Aboriginal and Torres Strait Islander Australians, 2006 to 2031 (Series B); AIHW nKPI data collection.</t>
    </r>
  </si>
  <si>
    <t>Indigenous ERP</t>
  </si>
  <si>
    <t>Table S4.4: National Key Performance Indicator data, June 2019 and December 2019</t>
  </si>
  <si>
    <r>
      <rPr>
        <i/>
        <sz val="7"/>
        <color rgb="FF000000"/>
        <rFont val="Arial"/>
        <family val="2"/>
      </rPr>
      <t>Sources: </t>
    </r>
    <r>
      <rPr>
        <sz val="7"/>
        <color rgb="FF000000"/>
        <rFont val="Arial"/>
        <family val="2"/>
      </rPr>
      <t>ABS Australian Aboriginal and Torres Strait Islander Health Survey</t>
    </r>
    <r>
      <rPr>
        <i/>
        <sz val="7"/>
        <color rgb="FF000000"/>
        <rFont val="Arial"/>
        <family val="2"/>
      </rPr>
      <t xml:space="preserve"> (</t>
    </r>
    <r>
      <rPr>
        <sz val="7"/>
        <color rgb="FF000000"/>
        <rFont val="Arial"/>
        <family val="2"/>
      </rPr>
      <t>AATSIHS); ABS National Aboriginal and Torres Strait Islander Social Survey (NATSISS); AIHW nKPI data collection; AIHW National Perinatal Data Collection (NPDC); Australian Immunisation Register (AIR); Healthy for Life; Medicare Australia.</t>
    </r>
  </si>
  <si>
    <t>Archived data tables</t>
  </si>
  <si>
    <r>
      <t xml:space="preserve">These data tables were published as part of the 17 September 2020 data update to the </t>
    </r>
    <r>
      <rPr>
        <i/>
        <sz val="11"/>
        <color rgb="FFC00000"/>
        <rFont val="Arial"/>
        <family val="2"/>
      </rPr>
      <t xml:space="preserve">Indigenous primary health care: results from the OSR and nKPI collections </t>
    </r>
    <r>
      <rPr>
        <sz val="11"/>
        <color rgb="FFC00000"/>
        <rFont val="Arial"/>
        <family val="2"/>
      </rPr>
      <t>web report.</t>
    </r>
  </si>
  <si>
    <t>More recent data are available on the AIHW website: https://www.aihw.gov.au/reports/indigenous-australians/indigenous-primary-health-care-results-osr-nkpi/data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</si>
</sst>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0"/>
    <numFmt numFmtId="165" formatCode="############0"/>
    <numFmt numFmtId="166" formatCode="######0"/>
    <numFmt numFmtId="167" formatCode="##,###,##0"/>
    <numFmt numFmtId="168" formatCode="########0"/>
    <numFmt numFmtId="169" formatCode="#############0"/>
    <numFmt numFmtId="170" formatCode="####################################################################################################################0"/>
    <numFmt numFmtId="171" formatCode="##################################################################################################################0"/>
    <numFmt numFmtId="172" formatCode="####0"/>
    <numFmt numFmtId="173" formatCode="##0.0"/>
    <numFmt numFmtId="174" formatCode="################################################################################################################0.0"/>
  </numFmts>
  <fonts count="18" x14ac:knownFonts="1">
    <font>
      <sz val="10"/>
      <color rgb="FF000000"/>
      <name val="Calibri"/>
    </font>
    <font>
      <sz val="8"/>
      <color rgb="FF000000"/>
      <name val="Arial"/>
      <family val="2"/>
    </font>
    <font>
      <b/>
      <sz val="18"/>
      <color rgb="FF000000"/>
      <name val="Arial"/>
      <family val="2"/>
    </font>
    <font>
      <sz val="11"/>
      <color rgb="FF000000"/>
      <name val="Arial"/>
      <family val="2"/>
    </font>
    <font>
      <u/>
      <sz val="11"/>
      <color rgb="FF0000FF"/>
      <name val="Calibri"/>
      <family val="2"/>
    </font>
    <font>
      <b/>
      <sz val="11"/>
      <color rgb="FF000000"/>
      <name val="Arial"/>
      <family val="2"/>
    </font>
    <font>
      <b/>
      <sz val="8"/>
      <color rgb="FF000000"/>
      <name val="Arial"/>
      <family val="2"/>
    </font>
    <font>
      <sz val="7"/>
      <color rgb="FF000000"/>
      <name val="Arial"/>
      <family val="2"/>
    </font>
    <font>
      <b/>
      <sz val="10"/>
      <color rgb="FF000000"/>
      <name val="Palatino Linotype"/>
      <family val="1"/>
    </font>
    <font>
      <u/>
      <sz val="8"/>
      <color rgb="FF0000FF"/>
      <name val="Arial"/>
      <family val="2"/>
    </font>
    <font>
      <i/>
      <sz val="7"/>
      <color rgb="FF000000"/>
      <name val="Arial"/>
      <family val="2"/>
    </font>
    <font>
      <b/>
      <sz val="10"/>
      <color rgb="FF000000"/>
      <name val="Calibri"/>
      <family val="2"/>
    </font>
    <font>
      <b/>
      <sz val="14"/>
      <color rgb="FFC00000"/>
      <name val="Arial"/>
      <family val="2"/>
    </font>
    <font>
      <sz val="11"/>
      <color rgb="FFC00000"/>
      <name val="Arial"/>
      <family val="2"/>
    </font>
    <font>
      <i/>
      <sz val="11"/>
      <color rgb="FFC00000"/>
      <name val="Arial"/>
      <family val="2"/>
    </font>
    <font>
      <u/>
      <sz val="10"/>
      <color theme="10"/>
      <name val="Calibri"/>
      <family val="2"/>
    </font>
    <font>
      <u/>
      <sz val="11"/>
      <color rgb="FFC00000"/>
      <name val="Arial"/>
      <family val="2"/>
    </font>
    <font>
      <b/>
      <sz val="11"/>
      <color rgb="FFC00000"/>
      <name val="Courier New"/>
      <family val="3"/>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8">
    <border>
      <left/>
      <right/>
      <top/>
      <bottom/>
      <diagonal/>
    </border>
    <border>
      <left/>
      <right/>
      <top/>
      <bottom/>
      <diagonal/>
    </border>
    <border>
      <left/>
      <right/>
      <top style="thin">
        <color rgb="FF000000"/>
      </top>
      <bottom style="thin">
        <color rgb="FF000000"/>
      </bottom>
      <diagonal/>
    </border>
    <border>
      <left/>
      <right/>
      <top/>
      <bottom style="thin">
        <color rgb="FF000000"/>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rgb="FF000000"/>
      </top>
      <bottom/>
      <diagonal/>
    </border>
  </borders>
  <cellStyleXfs count="2">
    <xf numFmtId="0" fontId="0" fillId="0" borderId="0"/>
    <xf numFmtId="0" fontId="15" fillId="0" borderId="0" applyNumberFormat="0" applyFill="0" applyBorder="0" applyAlignment="0" applyProtection="0"/>
  </cellStyleXfs>
  <cellXfs count="93">
    <xf numFmtId="0" fontId="0" fillId="2" borderId="0" xfId="0" applyFont="1" applyFill="1" applyBorder="1" applyAlignment="1">
      <alignment horizontal="left"/>
    </xf>
    <xf numFmtId="0" fontId="1" fillId="2" borderId="1" xfId="0" applyFont="1" applyFill="1" applyBorder="1" applyAlignment="1">
      <alignment horizontal="left" wrapText="1"/>
    </xf>
    <xf numFmtId="0" fontId="2" fillId="2" borderId="1" xfId="0" applyFont="1" applyFill="1" applyBorder="1" applyAlignment="1">
      <alignment horizontal="left" wrapText="1"/>
    </xf>
    <xf numFmtId="0" fontId="3" fillId="2" borderId="1" xfId="0" applyFont="1" applyFill="1" applyBorder="1" applyAlignment="1">
      <alignment horizontal="left" wrapText="1"/>
    </xf>
    <xf numFmtId="0" fontId="4" fillId="2" borderId="1" xfId="0" applyFont="1" applyFill="1" applyBorder="1" applyAlignment="1">
      <alignment horizontal="left" wrapText="1"/>
    </xf>
    <xf numFmtId="0" fontId="2" fillId="2" borderId="1" xfId="0" applyFont="1" applyFill="1" applyBorder="1" applyAlignment="1">
      <alignment horizontal="left"/>
    </xf>
    <xf numFmtId="0" fontId="1" fillId="2" borderId="1" xfId="0" applyFont="1" applyFill="1" applyBorder="1" applyAlignment="1">
      <alignment horizontal="left"/>
    </xf>
    <xf numFmtId="0" fontId="5" fillId="2" borderId="1" xfId="0" applyFont="1" applyFill="1" applyBorder="1" applyAlignment="1">
      <alignment horizontal="left"/>
    </xf>
    <xf numFmtId="0" fontId="4" fillId="2" borderId="1" xfId="0" applyFont="1" applyFill="1" applyBorder="1" applyAlignment="1">
      <alignment horizontal="left"/>
    </xf>
    <xf numFmtId="0" fontId="3" fillId="2" borderId="1" xfId="0" applyFont="1" applyFill="1" applyBorder="1" applyAlignment="1">
      <alignment horizontal="left"/>
    </xf>
    <xf numFmtId="0" fontId="6" fillId="2" borderId="2" xfId="0" applyFont="1" applyFill="1" applyBorder="1" applyAlignment="1">
      <alignment horizontal="left"/>
    </xf>
    <xf numFmtId="0" fontId="6" fillId="2" borderId="2" xfId="0" applyFont="1" applyFill="1" applyBorder="1" applyAlignment="1">
      <alignment horizontal="right"/>
    </xf>
    <xf numFmtId="164" fontId="1" fillId="2" borderId="1" xfId="0" applyNumberFormat="1" applyFont="1" applyFill="1" applyBorder="1" applyAlignment="1">
      <alignment horizontal="right"/>
    </xf>
    <xf numFmtId="0" fontId="1" fillId="2" borderId="3" xfId="0" applyFont="1" applyFill="1" applyBorder="1" applyAlignment="1">
      <alignment horizontal="left"/>
    </xf>
    <xf numFmtId="164" fontId="1" fillId="2" borderId="3" xfId="0" applyNumberFormat="1" applyFont="1" applyFill="1" applyBorder="1" applyAlignment="1">
      <alignment horizontal="right"/>
    </xf>
    <xf numFmtId="165" fontId="1" fillId="2" borderId="1" xfId="0" applyNumberFormat="1" applyFont="1" applyFill="1" applyBorder="1" applyAlignment="1">
      <alignment horizontal="left"/>
    </xf>
    <xf numFmtId="166" fontId="1" fillId="2" borderId="1" xfId="0" applyNumberFormat="1" applyFont="1" applyFill="1" applyBorder="1" applyAlignment="1">
      <alignment horizontal="left"/>
    </xf>
    <xf numFmtId="166" fontId="1" fillId="2" borderId="1" xfId="0" applyNumberFormat="1" applyFont="1" applyFill="1" applyBorder="1" applyAlignment="1">
      <alignment horizontal="right"/>
    </xf>
    <xf numFmtId="167" fontId="1" fillId="2" borderId="1" xfId="0" applyNumberFormat="1" applyFont="1" applyFill="1" applyBorder="1" applyAlignment="1">
      <alignment horizontal="right"/>
    </xf>
    <xf numFmtId="0" fontId="6" fillId="2" borderId="3" xfId="0" applyFont="1" applyFill="1" applyBorder="1" applyAlignment="1">
      <alignment horizontal="left"/>
    </xf>
    <xf numFmtId="166" fontId="6" fillId="2" borderId="3" xfId="0" applyNumberFormat="1" applyFont="1" applyFill="1" applyBorder="1" applyAlignment="1">
      <alignment horizontal="left"/>
    </xf>
    <xf numFmtId="166" fontId="6" fillId="2" borderId="3" xfId="0" applyNumberFormat="1" applyFont="1" applyFill="1" applyBorder="1" applyAlignment="1">
      <alignment horizontal="right"/>
    </xf>
    <xf numFmtId="167" fontId="6" fillId="2" borderId="3" xfId="0" applyNumberFormat="1" applyFont="1" applyFill="1" applyBorder="1" applyAlignment="1">
      <alignment horizontal="right"/>
    </xf>
    <xf numFmtId="0" fontId="9" fillId="2" borderId="1" xfId="0" applyFont="1" applyFill="1" applyBorder="1" applyAlignment="1">
      <alignment horizontal="left"/>
    </xf>
    <xf numFmtId="168" fontId="1" fillId="2" borderId="1" xfId="0" applyNumberFormat="1" applyFont="1" applyFill="1" applyBorder="1" applyAlignment="1">
      <alignment horizontal="right"/>
    </xf>
    <xf numFmtId="168" fontId="1" fillId="2" borderId="3" xfId="0" applyNumberFormat="1" applyFont="1" applyFill="1" applyBorder="1" applyAlignment="1">
      <alignment horizontal="right"/>
    </xf>
    <xf numFmtId="167" fontId="1" fillId="2" borderId="3" xfId="0" applyNumberFormat="1" applyFont="1" applyFill="1" applyBorder="1" applyAlignment="1">
      <alignment horizontal="right"/>
    </xf>
    <xf numFmtId="0" fontId="6" fillId="2" borderId="2" xfId="0" applyFont="1" applyFill="1" applyBorder="1" applyAlignment="1">
      <alignment horizontal="right" wrapText="1"/>
    </xf>
    <xf numFmtId="169" fontId="1" fillId="2" borderId="1" xfId="0" applyNumberFormat="1" applyFont="1" applyFill="1" applyBorder="1" applyAlignment="1">
      <alignment horizontal="left"/>
    </xf>
    <xf numFmtId="169" fontId="1" fillId="2" borderId="3" xfId="0" applyNumberFormat="1" applyFont="1" applyFill="1" applyBorder="1" applyAlignment="1">
      <alignment horizontal="left"/>
    </xf>
    <xf numFmtId="166" fontId="1" fillId="2" borderId="3" xfId="0" applyNumberFormat="1" applyFont="1" applyFill="1" applyBorder="1" applyAlignment="1">
      <alignment horizontal="right"/>
    </xf>
    <xf numFmtId="172" fontId="1" fillId="2" borderId="1" xfId="0" applyNumberFormat="1" applyFont="1" applyFill="1" applyBorder="1" applyAlignment="1">
      <alignment horizontal="right"/>
    </xf>
    <xf numFmtId="173" fontId="1" fillId="2" borderId="1" xfId="0" applyNumberFormat="1" applyFont="1" applyFill="1" applyBorder="1" applyAlignment="1">
      <alignment horizontal="right"/>
    </xf>
    <xf numFmtId="173" fontId="1" fillId="2" borderId="3" xfId="0" applyNumberFormat="1" applyFont="1" applyFill="1" applyBorder="1" applyAlignment="1">
      <alignment horizontal="right"/>
    </xf>
    <xf numFmtId="172" fontId="1" fillId="2" borderId="3" xfId="0" applyNumberFormat="1" applyFont="1" applyFill="1" applyBorder="1" applyAlignment="1">
      <alignment horizontal="right"/>
    </xf>
    <xf numFmtId="0" fontId="0" fillId="2" borderId="1" xfId="0" applyFont="1" applyFill="1" applyBorder="1" applyAlignment="1">
      <alignment horizontal="left"/>
    </xf>
    <xf numFmtId="167" fontId="1" fillId="2" borderId="4" xfId="0" applyNumberFormat="1" applyFont="1" applyFill="1" applyBorder="1" applyAlignment="1">
      <alignment horizontal="right"/>
    </xf>
    <xf numFmtId="0" fontId="0" fillId="2" borderId="6" xfId="0" applyFont="1" applyFill="1" applyBorder="1" applyAlignment="1">
      <alignment horizontal="left"/>
    </xf>
    <xf numFmtId="0" fontId="6" fillId="2" borderId="4" xfId="0" applyFont="1" applyFill="1" applyBorder="1" applyAlignment="1">
      <alignment horizontal="left"/>
    </xf>
    <xf numFmtId="0" fontId="6" fillId="2" borderId="4" xfId="0" applyFont="1" applyFill="1" applyBorder="1" applyAlignment="1">
      <alignment horizontal="right" wrapText="1"/>
    </xf>
    <xf numFmtId="0" fontId="6" fillId="2" borderId="4" xfId="0" applyFont="1" applyFill="1" applyBorder="1" applyAlignment="1">
      <alignment horizontal="right"/>
    </xf>
    <xf numFmtId="0" fontId="0" fillId="3" borderId="0" xfId="0" applyFont="1" applyFill="1" applyBorder="1" applyAlignment="1">
      <alignment horizontal="left"/>
    </xf>
    <xf numFmtId="0" fontId="0" fillId="3" borderId="1" xfId="0" applyFont="1" applyFill="1" applyBorder="1" applyAlignment="1">
      <alignment horizontal="left"/>
    </xf>
    <xf numFmtId="171" fontId="1" fillId="3" borderId="1" xfId="0" applyNumberFormat="1" applyFont="1" applyFill="1" applyBorder="1" applyAlignment="1">
      <alignment horizontal="left"/>
    </xf>
    <xf numFmtId="167" fontId="1" fillId="3" borderId="1" xfId="0" applyNumberFormat="1" applyFont="1" applyFill="1" applyBorder="1" applyAlignment="1">
      <alignment horizontal="right"/>
    </xf>
    <xf numFmtId="172" fontId="1" fillId="3" borderId="1" xfId="0" applyNumberFormat="1" applyFont="1" applyFill="1" applyBorder="1" applyAlignment="1">
      <alignment horizontal="right"/>
    </xf>
    <xf numFmtId="0" fontId="1" fillId="3" borderId="1" xfId="0" applyFont="1" applyFill="1" applyBorder="1" applyAlignment="1">
      <alignment horizontal="left"/>
    </xf>
    <xf numFmtId="173" fontId="1" fillId="3" borderId="1" xfId="0" applyNumberFormat="1" applyFont="1" applyFill="1" applyBorder="1" applyAlignment="1">
      <alignment horizontal="right"/>
    </xf>
    <xf numFmtId="174" fontId="1" fillId="3" borderId="1" xfId="0" applyNumberFormat="1" applyFont="1" applyFill="1" applyBorder="1" applyAlignment="1">
      <alignment horizontal="left"/>
    </xf>
    <xf numFmtId="0" fontId="1" fillId="3" borderId="1" xfId="0" applyFont="1" applyFill="1" applyBorder="1" applyAlignment="1">
      <alignment horizontal="left" wrapText="1"/>
    </xf>
    <xf numFmtId="171" fontId="1" fillId="3" borderId="3" xfId="0" applyNumberFormat="1" applyFont="1" applyFill="1" applyBorder="1" applyAlignment="1">
      <alignment horizontal="left"/>
    </xf>
    <xf numFmtId="167" fontId="1" fillId="3" borderId="3" xfId="0" applyNumberFormat="1" applyFont="1" applyFill="1" applyBorder="1" applyAlignment="1">
      <alignment horizontal="right"/>
    </xf>
    <xf numFmtId="173" fontId="1" fillId="3" borderId="3" xfId="0" applyNumberFormat="1" applyFont="1" applyFill="1" applyBorder="1" applyAlignment="1">
      <alignment horizontal="right"/>
    </xf>
    <xf numFmtId="172" fontId="1" fillId="3" borderId="3" xfId="0" applyNumberFormat="1" applyFont="1" applyFill="1" applyBorder="1" applyAlignment="1">
      <alignment horizontal="right"/>
    </xf>
    <xf numFmtId="0" fontId="1" fillId="3" borderId="3" xfId="0" applyFont="1" applyFill="1" applyBorder="1" applyAlignment="1">
      <alignment horizontal="right"/>
    </xf>
    <xf numFmtId="0" fontId="6" fillId="3" borderId="4" xfId="0" applyFont="1" applyFill="1" applyBorder="1" applyAlignment="1">
      <alignment horizontal="left"/>
    </xf>
    <xf numFmtId="0" fontId="6" fillId="3" borderId="4" xfId="0" applyFont="1" applyFill="1" applyBorder="1" applyAlignment="1">
      <alignment horizontal="right"/>
    </xf>
    <xf numFmtId="0" fontId="6" fillId="3" borderId="4" xfId="0" applyFont="1" applyFill="1" applyBorder="1" applyAlignment="1">
      <alignment horizontal="right" wrapText="1"/>
    </xf>
    <xf numFmtId="0" fontId="0" fillId="3" borderId="4" xfId="0" applyFont="1" applyFill="1" applyBorder="1" applyAlignment="1">
      <alignment horizontal="left"/>
    </xf>
    <xf numFmtId="0" fontId="0" fillId="3" borderId="6" xfId="0" applyFont="1" applyFill="1" applyBorder="1" applyAlignment="1">
      <alignment horizontal="left"/>
    </xf>
    <xf numFmtId="17" fontId="11" fillId="3" borderId="6" xfId="0" quotePrefix="1" applyNumberFormat="1" applyFont="1" applyFill="1" applyBorder="1" applyAlignment="1">
      <alignment horizontal="center"/>
    </xf>
    <xf numFmtId="0" fontId="6" fillId="3" borderId="5" xfId="0" applyFont="1" applyFill="1" applyBorder="1" applyAlignment="1">
      <alignment horizontal="left" wrapText="1"/>
    </xf>
    <xf numFmtId="0" fontId="0" fillId="2" borderId="1" xfId="0" applyFont="1" applyFill="1" applyBorder="1" applyAlignment="1">
      <alignment horizontal="left"/>
    </xf>
    <xf numFmtId="0" fontId="0" fillId="3" borderId="1" xfId="0" applyFont="1" applyFill="1" applyBorder="1" applyAlignment="1">
      <alignment horizontal="left"/>
    </xf>
    <xf numFmtId="0" fontId="0" fillId="3" borderId="0" xfId="0" applyFont="1" applyFill="1" applyBorder="1" applyAlignment="1">
      <alignment horizontal="left" wrapText="1"/>
    </xf>
    <xf numFmtId="0" fontId="0" fillId="3" borderId="6" xfId="0" applyFont="1" applyFill="1" applyBorder="1" applyAlignment="1">
      <alignment horizontal="left" wrapText="1"/>
    </xf>
    <xf numFmtId="0" fontId="6" fillId="3" borderId="4" xfId="0" applyFont="1" applyFill="1" applyBorder="1" applyAlignment="1">
      <alignment horizontal="left" wrapText="1"/>
    </xf>
    <xf numFmtId="170" fontId="1" fillId="3" borderId="1" xfId="0" applyNumberFormat="1" applyFont="1" applyFill="1" applyBorder="1" applyAlignment="1">
      <alignment horizontal="left" vertical="top" wrapText="1"/>
    </xf>
    <xf numFmtId="0" fontId="1" fillId="3" borderId="1" xfId="0" applyFont="1" applyFill="1" applyBorder="1" applyAlignment="1">
      <alignment horizontal="left" vertical="top" wrapText="1"/>
    </xf>
    <xf numFmtId="0" fontId="9" fillId="3" borderId="1" xfId="0" applyFont="1" applyFill="1" applyBorder="1" applyAlignment="1">
      <alignment horizontal="left" wrapText="1"/>
    </xf>
    <xf numFmtId="171" fontId="1" fillId="3" borderId="1" xfId="0" applyNumberFormat="1" applyFont="1" applyFill="1" applyBorder="1" applyAlignment="1">
      <alignment horizontal="left" wrapText="1"/>
    </xf>
    <xf numFmtId="174" fontId="1" fillId="3" borderId="1" xfId="0" applyNumberFormat="1" applyFont="1" applyFill="1" applyBorder="1" applyAlignment="1">
      <alignment horizontal="left" wrapText="1"/>
    </xf>
    <xf numFmtId="171" fontId="1" fillId="3" borderId="3" xfId="0" applyNumberFormat="1" applyFont="1" applyFill="1" applyBorder="1" applyAlignment="1">
      <alignment horizontal="left" wrapText="1"/>
    </xf>
    <xf numFmtId="0" fontId="12" fillId="3" borderId="0" xfId="0" applyFont="1" applyFill="1"/>
    <xf numFmtId="0" fontId="13" fillId="3" borderId="0" xfId="0" applyFont="1" applyFill="1"/>
    <xf numFmtId="0" fontId="0" fillId="3" borderId="1" xfId="0" applyFont="1" applyFill="1" applyBorder="1" applyAlignment="1">
      <alignment horizontal="left" wrapText="1"/>
    </xf>
    <xf numFmtId="0" fontId="7" fillId="0" borderId="1" xfId="0" applyFont="1" applyFill="1" applyBorder="1" applyAlignment="1">
      <alignment horizontal="left" wrapText="1"/>
    </xf>
    <xf numFmtId="0" fontId="8" fillId="2" borderId="1" xfId="0" applyFont="1" applyFill="1" applyBorder="1" applyAlignment="1">
      <alignment horizontal="left" wrapText="1"/>
    </xf>
    <xf numFmtId="0" fontId="0" fillId="2" borderId="0" xfId="0" applyFont="1" applyFill="1" applyBorder="1" applyAlignment="1">
      <alignment horizontal="left"/>
    </xf>
    <xf numFmtId="0" fontId="0" fillId="2" borderId="1" xfId="0" applyFont="1" applyFill="1" applyBorder="1" applyAlignment="1">
      <alignment horizontal="left"/>
    </xf>
    <xf numFmtId="17" fontId="11" fillId="2" borderId="5" xfId="0" quotePrefix="1" applyNumberFormat="1" applyFont="1" applyFill="1" applyBorder="1" applyAlignment="1">
      <alignment horizontal="center"/>
    </xf>
    <xf numFmtId="0" fontId="7" fillId="0" borderId="7" xfId="0" applyFont="1" applyFill="1" applyBorder="1" applyAlignment="1">
      <alignment horizontal="left" wrapText="1"/>
    </xf>
    <xf numFmtId="0" fontId="1" fillId="3" borderId="1" xfId="0" applyFont="1" applyFill="1" applyBorder="1" applyAlignment="1">
      <alignment horizontal="left" vertical="top" wrapText="1"/>
    </xf>
    <xf numFmtId="0" fontId="8" fillId="3" borderId="1" xfId="0" applyFont="1" applyFill="1" applyBorder="1" applyAlignment="1">
      <alignment horizontal="left" wrapText="1"/>
    </xf>
    <xf numFmtId="0" fontId="0" fillId="3" borderId="0" xfId="0" applyFont="1" applyFill="1" applyBorder="1" applyAlignment="1">
      <alignment horizontal="left"/>
    </xf>
    <xf numFmtId="0" fontId="0" fillId="3" borderId="1" xfId="0" applyFont="1" applyFill="1" applyBorder="1" applyAlignment="1">
      <alignment horizontal="left"/>
    </xf>
    <xf numFmtId="170" fontId="1" fillId="3" borderId="1" xfId="0" applyNumberFormat="1" applyFont="1" applyFill="1" applyBorder="1" applyAlignment="1">
      <alignment horizontal="left" vertical="top" wrapText="1"/>
    </xf>
    <xf numFmtId="170" fontId="1" fillId="3" borderId="3" xfId="0" applyNumberFormat="1" applyFont="1" applyFill="1" applyBorder="1" applyAlignment="1">
      <alignment horizontal="left" vertical="top" wrapText="1"/>
    </xf>
    <xf numFmtId="0" fontId="1" fillId="3" borderId="3" xfId="0" applyFont="1" applyFill="1" applyBorder="1" applyAlignment="1">
      <alignment horizontal="left" vertical="top" wrapText="1"/>
    </xf>
    <xf numFmtId="17" fontId="11" fillId="3" borderId="5" xfId="0" quotePrefix="1" applyNumberFormat="1" applyFont="1" applyFill="1" applyBorder="1" applyAlignment="1">
      <alignment horizontal="center"/>
    </xf>
    <xf numFmtId="0" fontId="11" fillId="3" borderId="5" xfId="0" quotePrefix="1" applyFont="1" applyFill="1" applyBorder="1" applyAlignment="1">
      <alignment horizontal="center"/>
    </xf>
    <xf numFmtId="0" fontId="17" fillId="0" borderId="0" xfId="0" applyFont="1"/>
    <xf numFmtId="0" fontId="16" fillId="0" borderId="1" xfId="1" applyFont="1" applyBorder="1"/>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7407766</xdr:colOff>
      <xdr:row>7</xdr:row>
      <xdr:rowOff>102203</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aihw.gov.au/reports/indigenous-australians/indigenous-primary-health-care-results-osr-nkpi/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A26"/>
  <sheetViews>
    <sheetView tabSelected="1" zoomScaleNormal="100" workbookViewId="0"/>
  </sheetViews>
  <sheetFormatPr defaultColWidth="11.09765625" defaultRowHeight="13" customHeight="1" x14ac:dyDescent="0.3"/>
  <cols>
    <col min="1" max="1" width="250.69921875" bestFit="1" customWidth="1"/>
  </cols>
  <sheetData>
    <row r="8" spans="1:1" s="62" customFormat="1" ht="13" customHeight="1" x14ac:dyDescent="0.3"/>
    <row r="9" spans="1:1" s="62" customFormat="1" ht="18" x14ac:dyDescent="0.4">
      <c r="A9" s="73" t="s">
        <v>301</v>
      </c>
    </row>
    <row r="10" spans="1:1" ht="13" customHeight="1" x14ac:dyDescent="0.35">
      <c r="A10" s="74" t="s">
        <v>302</v>
      </c>
    </row>
    <row r="11" spans="1:1" ht="13" customHeight="1" x14ac:dyDescent="0.3">
      <c r="A11" s="92" t="s">
        <v>303</v>
      </c>
    </row>
    <row r="12" spans="1:1" s="62" customFormat="1" ht="13" customHeight="1" x14ac:dyDescent="0.3">
      <c r="A12" s="74"/>
    </row>
    <row r="13" spans="1:1" ht="23" x14ac:dyDescent="0.5">
      <c r="A13" s="2" t="s">
        <v>294</v>
      </c>
    </row>
    <row r="14" spans="1:1" ht="23" x14ac:dyDescent="0.5">
      <c r="A14" s="2" t="s">
        <v>295</v>
      </c>
    </row>
    <row r="15" spans="1:1" ht="13" customHeight="1" x14ac:dyDescent="0.3">
      <c r="A15" s="1" t="s">
        <v>0</v>
      </c>
    </row>
    <row r="16" spans="1:1" ht="27" customHeight="1" x14ac:dyDescent="0.3">
      <c r="A16" s="3" t="s">
        <v>2</v>
      </c>
    </row>
    <row r="17" spans="1:1" ht="14" x14ac:dyDescent="0.3">
      <c r="A17" s="3" t="s">
        <v>3</v>
      </c>
    </row>
    <row r="18" spans="1:1" ht="13" customHeight="1" x14ac:dyDescent="0.3">
      <c r="A18" s="3" t="s">
        <v>4</v>
      </c>
    </row>
    <row r="19" spans="1:1" ht="13" customHeight="1" x14ac:dyDescent="0.3">
      <c r="A19" s="3"/>
    </row>
    <row r="20" spans="1:1" ht="23" x14ac:dyDescent="0.5">
      <c r="A20" s="2" t="s">
        <v>1</v>
      </c>
    </row>
    <row r="21" spans="1:1" ht="13" customHeight="1" x14ac:dyDescent="0.3">
      <c r="A21" s="1" t="s">
        <v>0</v>
      </c>
    </row>
    <row r="22" spans="1:1" ht="17.149999999999999" customHeight="1" x14ac:dyDescent="0.35">
      <c r="A22" s="4" t="s">
        <v>5</v>
      </c>
    </row>
    <row r="23" spans="1:1" ht="17.149999999999999" customHeight="1" x14ac:dyDescent="0.35">
      <c r="A23" s="4" t="str">
        <f>'Table S4.1'!A2</f>
        <v>Table S4.1: Number of regular clients by age group, sex and reporting period</v>
      </c>
    </row>
    <row r="24" spans="1:1" ht="17.149999999999999" customHeight="1" x14ac:dyDescent="0.35">
      <c r="A24" s="4" t="str">
        <f>'Table S4.2'!A2</f>
        <v>Table S4.2: Number of regular clients and ERP by state and territory,  June 2019 and December 2019</v>
      </c>
    </row>
    <row r="25" spans="1:1" ht="17.149999999999999" customHeight="1" x14ac:dyDescent="0.35">
      <c r="A25" s="4" t="str">
        <f>'Table S4.3'!A2</f>
        <v>Table S4.3: Number of organisations by state and territory, remoteness area and reporting period</v>
      </c>
    </row>
    <row r="26" spans="1:1" ht="17.149999999999999" customHeight="1" x14ac:dyDescent="0.35">
      <c r="A26" s="4" t="str">
        <f>'Table S4.4'!A2</f>
        <v>Table S4.4: National Key Performance Indicator data, June 2019 and December 2019</v>
      </c>
    </row>
  </sheetData>
  <hyperlinks>
    <hyperlink ref="A22" location="'Explanatory notes'!A1" display="#'Explanatory notes'!A1"/>
    <hyperlink ref="A23" location="='Table S4.1'!A1" display="#='Table S4.1'!A1"/>
    <hyperlink ref="A24" location="='Table S4.2'!A1" display="#='Table S4.2'!A1"/>
    <hyperlink ref="A25" location="='Table S4.3'!A1" display="#='Table S4.3'!A1"/>
    <hyperlink ref="A26" location="='Table S4.4'!A1" display="#='Table S4.4'!A1"/>
    <hyperlink ref="A11" r:id="rId1"/>
  </hyperlinks>
  <pageMargins left="0.01" right="0.01" top="0.5" bottom="0.5" header="0" footer="0"/>
  <pageSetup orientation="portrait" horizontalDpi="300" verticalDpi="3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G217"/>
  <sheetViews>
    <sheetView zoomScaleNormal="100" workbookViewId="0"/>
  </sheetViews>
  <sheetFormatPr defaultColWidth="11.09765625" defaultRowHeight="13" customHeight="1" x14ac:dyDescent="0.3"/>
  <cols>
    <col min="1" max="1" width="52.69921875" bestFit="1" customWidth="1"/>
    <col min="2" max="2" width="10.69921875" bestFit="1" customWidth="1"/>
    <col min="3" max="3" width="13.69921875" bestFit="1" customWidth="1"/>
    <col min="4" max="4" width="10.69921875" bestFit="1" customWidth="1"/>
    <col min="5" max="5" width="13.69921875" bestFit="1" customWidth="1"/>
    <col min="6" max="6" width="10.69921875" bestFit="1" customWidth="1"/>
    <col min="7" max="7" width="13.69921875" bestFit="1" customWidth="1"/>
  </cols>
  <sheetData>
    <row r="1" spans="1:7" s="62" customFormat="1" ht="13" customHeight="1" x14ac:dyDescent="0.4">
      <c r="A1" s="91" t="s">
        <v>301</v>
      </c>
    </row>
    <row r="2" spans="1:7" ht="27" customHeight="1" x14ac:dyDescent="0.5">
      <c r="A2" s="5" t="s">
        <v>5</v>
      </c>
    </row>
    <row r="3" spans="1:7" ht="12" customHeight="1" x14ac:dyDescent="0.3">
      <c r="A3" s="6" t="s">
        <v>0</v>
      </c>
    </row>
    <row r="4" spans="1:7" ht="12" customHeight="1" x14ac:dyDescent="0.3">
      <c r="A4" s="7" t="s">
        <v>6</v>
      </c>
    </row>
    <row r="5" spans="1:7" ht="12" customHeight="1" x14ac:dyDescent="0.35">
      <c r="A5" s="8" t="str">
        <f>HYPERLINK("https://www.aihw.gov.au/reports/indigenous-australians/indigenous-primary-health-care-results-osr-nkpi/technical-appendix/technical-notes","Indigenous primary health care: results from the OSR and nKPI collections")</f>
        <v>Indigenous primary health care: results from the OSR and nKPI collections</v>
      </c>
    </row>
    <row r="6" spans="1:7" ht="12" customHeight="1" x14ac:dyDescent="0.3"/>
    <row r="7" spans="1:7" ht="12" customHeight="1" x14ac:dyDescent="0.4">
      <c r="A7" s="9" t="s">
        <v>7</v>
      </c>
    </row>
    <row r="8" spans="1:7" ht="12" customHeight="1" x14ac:dyDescent="0.3"/>
    <row r="9" spans="1:7" ht="12" customHeight="1" x14ac:dyDescent="0.3">
      <c r="A9" s="10" t="s">
        <v>8</v>
      </c>
      <c r="B9" s="11" t="s">
        <v>9</v>
      </c>
      <c r="C9" s="11" t="s">
        <v>10</v>
      </c>
      <c r="D9" s="11" t="s">
        <v>11</v>
      </c>
      <c r="E9" s="11" t="s">
        <v>12</v>
      </c>
      <c r="F9" s="11" t="s">
        <v>13</v>
      </c>
      <c r="G9" s="11" t="s">
        <v>14</v>
      </c>
    </row>
    <row r="10" spans="1:7" ht="12" customHeight="1" x14ac:dyDescent="0.3">
      <c r="A10" s="6" t="s">
        <v>15</v>
      </c>
      <c r="B10" s="12">
        <v>210</v>
      </c>
      <c r="C10" s="12">
        <v>214</v>
      </c>
      <c r="D10" s="12">
        <v>212</v>
      </c>
      <c r="E10" s="12">
        <v>229</v>
      </c>
      <c r="F10" s="12">
        <v>221</v>
      </c>
      <c r="G10" s="12">
        <v>224</v>
      </c>
    </row>
    <row r="11" spans="1:7" ht="12" customHeight="1" x14ac:dyDescent="0.3">
      <c r="A11" s="6" t="s">
        <v>16</v>
      </c>
      <c r="B11" s="12">
        <v>218</v>
      </c>
      <c r="C11" s="12">
        <v>220</v>
      </c>
      <c r="D11" s="12">
        <v>220</v>
      </c>
      <c r="E11" s="12">
        <v>234</v>
      </c>
      <c r="F11" s="12">
        <v>228</v>
      </c>
      <c r="G11" s="12">
        <v>232</v>
      </c>
    </row>
    <row r="12" spans="1:7" ht="12" customHeight="1" x14ac:dyDescent="0.3">
      <c r="A12" s="6" t="s">
        <v>17</v>
      </c>
      <c r="B12" s="12">
        <v>219</v>
      </c>
      <c r="C12" s="12">
        <v>220</v>
      </c>
      <c r="D12" s="12">
        <v>221</v>
      </c>
      <c r="E12" s="12">
        <v>234</v>
      </c>
      <c r="F12" s="12">
        <v>228</v>
      </c>
      <c r="G12" s="12">
        <v>232</v>
      </c>
    </row>
    <row r="13" spans="1:7" ht="12" customHeight="1" x14ac:dyDescent="0.3">
      <c r="A13" s="6" t="s">
        <v>18</v>
      </c>
      <c r="B13" s="12">
        <v>201</v>
      </c>
      <c r="C13" s="12">
        <v>204</v>
      </c>
      <c r="D13" s="12">
        <v>206</v>
      </c>
      <c r="E13" s="12">
        <v>220</v>
      </c>
      <c r="F13" s="12">
        <v>214</v>
      </c>
      <c r="G13" s="12">
        <v>229</v>
      </c>
    </row>
    <row r="14" spans="1:7" ht="12" customHeight="1" x14ac:dyDescent="0.3">
      <c r="A14" s="6" t="s">
        <v>19</v>
      </c>
      <c r="B14" s="12">
        <v>214</v>
      </c>
      <c r="C14" s="12">
        <v>216</v>
      </c>
      <c r="D14" s="12">
        <v>217</v>
      </c>
      <c r="E14" s="12">
        <v>230</v>
      </c>
      <c r="F14" s="12">
        <v>219</v>
      </c>
      <c r="G14" s="12">
        <v>224</v>
      </c>
    </row>
    <row r="15" spans="1:7" ht="12" customHeight="1" x14ac:dyDescent="0.3">
      <c r="A15" s="6" t="s">
        <v>20</v>
      </c>
      <c r="B15" s="12">
        <v>214</v>
      </c>
      <c r="C15" s="12">
        <v>216</v>
      </c>
      <c r="D15" s="12">
        <v>217</v>
      </c>
      <c r="E15" s="12">
        <v>230</v>
      </c>
      <c r="F15" s="12">
        <v>219</v>
      </c>
      <c r="G15" s="12">
        <v>224</v>
      </c>
    </row>
    <row r="16" spans="1:7" ht="12" customHeight="1" x14ac:dyDescent="0.3">
      <c r="A16" s="6" t="s">
        <v>21</v>
      </c>
      <c r="B16" s="12">
        <v>214</v>
      </c>
      <c r="C16" s="12">
        <v>216</v>
      </c>
      <c r="D16" s="12">
        <v>217</v>
      </c>
      <c r="E16" s="12">
        <v>230</v>
      </c>
      <c r="F16" s="12">
        <v>219</v>
      </c>
      <c r="G16" s="12">
        <v>224</v>
      </c>
    </row>
    <row r="17" spans="1:7" ht="12" customHeight="1" x14ac:dyDescent="0.3">
      <c r="A17" s="6" t="s">
        <v>22</v>
      </c>
      <c r="B17" s="12">
        <v>213</v>
      </c>
      <c r="C17" s="12">
        <v>215</v>
      </c>
      <c r="D17" s="12">
        <v>216</v>
      </c>
      <c r="E17" s="12">
        <v>232</v>
      </c>
      <c r="F17" s="12">
        <v>212</v>
      </c>
      <c r="G17" s="12">
        <v>213</v>
      </c>
    </row>
    <row r="18" spans="1:7" ht="12" customHeight="1" x14ac:dyDescent="0.3">
      <c r="A18" s="6" t="s">
        <v>23</v>
      </c>
      <c r="B18" s="12">
        <v>197</v>
      </c>
      <c r="C18" s="12">
        <v>202</v>
      </c>
      <c r="D18" s="12">
        <v>209</v>
      </c>
      <c r="E18" s="12">
        <v>221</v>
      </c>
      <c r="F18" s="12">
        <v>200</v>
      </c>
      <c r="G18" s="12">
        <v>209</v>
      </c>
    </row>
    <row r="19" spans="1:7" ht="12" customHeight="1" x14ac:dyDescent="0.3">
      <c r="A19" s="6" t="s">
        <v>24</v>
      </c>
      <c r="B19" s="12">
        <v>197</v>
      </c>
      <c r="C19" s="12">
        <v>202</v>
      </c>
      <c r="D19" s="12">
        <v>209</v>
      </c>
      <c r="E19" s="12">
        <v>221</v>
      </c>
      <c r="F19" s="12">
        <v>200</v>
      </c>
      <c r="G19" s="12">
        <v>209</v>
      </c>
    </row>
    <row r="20" spans="1:7" ht="12" customHeight="1" x14ac:dyDescent="0.3">
      <c r="A20" s="6" t="s">
        <v>25</v>
      </c>
      <c r="B20" s="12">
        <v>204</v>
      </c>
      <c r="C20" s="12">
        <v>201</v>
      </c>
      <c r="D20" s="12">
        <v>207</v>
      </c>
      <c r="E20" s="12">
        <v>221</v>
      </c>
      <c r="F20" s="12">
        <v>200</v>
      </c>
      <c r="G20" s="12">
        <v>207</v>
      </c>
    </row>
    <row r="21" spans="1:7" ht="12" customHeight="1" x14ac:dyDescent="0.3">
      <c r="A21" s="6" t="s">
        <v>26</v>
      </c>
      <c r="B21" s="12">
        <v>138</v>
      </c>
      <c r="C21" s="12">
        <v>153</v>
      </c>
      <c r="D21" s="12">
        <v>163</v>
      </c>
      <c r="E21" s="12">
        <v>207</v>
      </c>
      <c r="F21" s="12">
        <v>192</v>
      </c>
      <c r="G21" s="12">
        <v>205</v>
      </c>
    </row>
    <row r="22" spans="1:7" ht="12" customHeight="1" x14ac:dyDescent="0.3">
      <c r="A22" s="6" t="s">
        <v>27</v>
      </c>
      <c r="B22" s="12">
        <v>211</v>
      </c>
      <c r="C22" s="12">
        <v>211</v>
      </c>
      <c r="D22" s="12">
        <v>215</v>
      </c>
      <c r="E22" s="12">
        <v>232</v>
      </c>
      <c r="F22" s="12">
        <v>213</v>
      </c>
      <c r="G22" s="12">
        <v>214</v>
      </c>
    </row>
    <row r="23" spans="1:7" ht="12" customHeight="1" x14ac:dyDescent="0.3">
      <c r="A23" s="6" t="s">
        <v>28</v>
      </c>
      <c r="B23" s="12">
        <v>189</v>
      </c>
      <c r="C23" s="12">
        <v>197</v>
      </c>
      <c r="D23" s="12">
        <v>204</v>
      </c>
      <c r="E23" s="12">
        <v>215</v>
      </c>
      <c r="F23" s="12">
        <v>210</v>
      </c>
      <c r="G23" s="12">
        <v>211</v>
      </c>
    </row>
    <row r="24" spans="1:7" ht="12" customHeight="1" x14ac:dyDescent="0.3">
      <c r="A24" s="6" t="s">
        <v>29</v>
      </c>
      <c r="B24" s="12">
        <v>52</v>
      </c>
      <c r="C24" s="12">
        <v>71</v>
      </c>
      <c r="D24" s="12">
        <v>74</v>
      </c>
      <c r="E24" s="12">
        <v>77</v>
      </c>
      <c r="F24" s="12">
        <v>80</v>
      </c>
      <c r="G24" s="12">
        <v>81</v>
      </c>
    </row>
    <row r="25" spans="1:7" ht="12" customHeight="1" x14ac:dyDescent="0.3">
      <c r="A25" s="6" t="s">
        <v>30</v>
      </c>
      <c r="B25" s="12">
        <v>208</v>
      </c>
      <c r="C25" s="12">
        <v>208</v>
      </c>
      <c r="D25" s="12">
        <v>196</v>
      </c>
      <c r="E25" s="12">
        <v>221</v>
      </c>
      <c r="F25" s="12">
        <v>209</v>
      </c>
      <c r="G25" s="12">
        <v>207</v>
      </c>
    </row>
    <row r="26" spans="1:7" ht="12" customHeight="1" x14ac:dyDescent="0.3">
      <c r="A26" s="6" t="s">
        <v>31</v>
      </c>
      <c r="B26" s="12">
        <v>206</v>
      </c>
      <c r="C26" s="12">
        <v>207</v>
      </c>
      <c r="D26" s="12">
        <v>208</v>
      </c>
      <c r="E26" s="12">
        <v>220</v>
      </c>
      <c r="F26" s="12">
        <v>210</v>
      </c>
      <c r="G26" s="12">
        <v>211</v>
      </c>
    </row>
    <row r="27" spans="1:7" ht="12" customHeight="1" x14ac:dyDescent="0.3">
      <c r="A27" s="6" t="s">
        <v>32</v>
      </c>
      <c r="B27" s="12">
        <v>213</v>
      </c>
      <c r="C27" s="12">
        <v>213</v>
      </c>
      <c r="D27" s="12">
        <v>216</v>
      </c>
      <c r="E27" s="12">
        <v>226</v>
      </c>
      <c r="F27" s="12">
        <v>212</v>
      </c>
      <c r="G27" s="12">
        <v>211</v>
      </c>
    </row>
    <row r="28" spans="1:7" ht="12" customHeight="1" x14ac:dyDescent="0.3">
      <c r="A28" s="6" t="s">
        <v>33</v>
      </c>
      <c r="B28" s="12">
        <v>202</v>
      </c>
      <c r="C28" s="12">
        <v>207</v>
      </c>
      <c r="D28" s="12">
        <v>209</v>
      </c>
      <c r="E28" s="12">
        <v>217</v>
      </c>
      <c r="F28" s="12">
        <v>209</v>
      </c>
      <c r="G28" s="12">
        <v>210</v>
      </c>
    </row>
    <row r="29" spans="1:7" ht="12" customHeight="1" x14ac:dyDescent="0.3">
      <c r="A29" s="6" t="s">
        <v>34</v>
      </c>
      <c r="B29" s="12">
        <v>202</v>
      </c>
      <c r="C29" s="12">
        <v>207</v>
      </c>
      <c r="D29" s="12">
        <v>209</v>
      </c>
      <c r="E29" s="12">
        <v>217</v>
      </c>
      <c r="F29" s="12">
        <v>209</v>
      </c>
      <c r="G29" s="12">
        <v>210</v>
      </c>
    </row>
    <row r="30" spans="1:7" ht="12" customHeight="1" x14ac:dyDescent="0.3">
      <c r="A30" s="6" t="s">
        <v>35</v>
      </c>
      <c r="B30" s="12">
        <v>199</v>
      </c>
      <c r="C30" s="12">
        <v>205</v>
      </c>
      <c r="D30" s="12">
        <v>207</v>
      </c>
      <c r="E30" s="12">
        <v>218</v>
      </c>
      <c r="F30" s="12">
        <v>210</v>
      </c>
      <c r="G30" s="12">
        <v>211</v>
      </c>
    </row>
    <row r="31" spans="1:7" ht="12" customHeight="1" x14ac:dyDescent="0.3">
      <c r="A31" s="6" t="s">
        <v>36</v>
      </c>
      <c r="B31" s="12">
        <v>199</v>
      </c>
      <c r="C31" s="12">
        <v>205</v>
      </c>
      <c r="D31" s="12">
        <v>207</v>
      </c>
      <c r="E31" s="12">
        <v>217</v>
      </c>
      <c r="F31" s="12">
        <v>210</v>
      </c>
      <c r="G31" s="12">
        <v>211</v>
      </c>
    </row>
    <row r="32" spans="1:7" ht="12" customHeight="1" x14ac:dyDescent="0.3">
      <c r="A32" s="6" t="s">
        <v>37</v>
      </c>
      <c r="B32" s="12">
        <v>202</v>
      </c>
      <c r="C32" s="12">
        <v>204</v>
      </c>
      <c r="D32" s="12">
        <v>206</v>
      </c>
      <c r="E32" s="12">
        <v>218</v>
      </c>
      <c r="F32" s="12">
        <v>209</v>
      </c>
      <c r="G32" s="12">
        <v>211</v>
      </c>
    </row>
    <row r="33" spans="1:7" ht="12" customHeight="1" x14ac:dyDescent="0.3">
      <c r="A33" s="6" t="s">
        <v>38</v>
      </c>
      <c r="B33" s="12">
        <v>202</v>
      </c>
      <c r="C33" s="12">
        <v>204</v>
      </c>
      <c r="D33" s="12">
        <v>206</v>
      </c>
      <c r="E33" s="12">
        <v>218</v>
      </c>
      <c r="F33" s="12">
        <v>209</v>
      </c>
      <c r="G33" s="12">
        <v>211</v>
      </c>
    </row>
    <row r="34" spans="1:7" ht="12" customHeight="1" x14ac:dyDescent="0.3">
      <c r="A34" s="6" t="s">
        <v>39</v>
      </c>
      <c r="B34" s="12" t="s">
        <v>40</v>
      </c>
      <c r="C34" s="12">
        <v>150</v>
      </c>
      <c r="D34" s="12">
        <v>196</v>
      </c>
      <c r="E34" s="12">
        <v>212</v>
      </c>
      <c r="F34" s="12">
        <v>203</v>
      </c>
      <c r="G34" s="12">
        <v>207</v>
      </c>
    </row>
    <row r="35" spans="1:7" ht="12" customHeight="1" x14ac:dyDescent="0.3">
      <c r="A35" s="6" t="s">
        <v>41</v>
      </c>
      <c r="B35" s="12" t="s">
        <v>40</v>
      </c>
      <c r="C35" s="12">
        <v>149</v>
      </c>
      <c r="D35" s="12">
        <v>196</v>
      </c>
      <c r="E35" s="12">
        <v>211</v>
      </c>
      <c r="F35" s="12">
        <v>204</v>
      </c>
      <c r="G35" s="12">
        <v>207</v>
      </c>
    </row>
    <row r="36" spans="1:7" ht="12" customHeight="1" x14ac:dyDescent="0.3">
      <c r="A36" s="6" t="s">
        <v>42</v>
      </c>
      <c r="B36" s="12" t="s">
        <v>40</v>
      </c>
      <c r="C36" s="12">
        <v>150</v>
      </c>
      <c r="D36" s="12">
        <v>196</v>
      </c>
      <c r="E36" s="12">
        <v>212</v>
      </c>
      <c r="F36" s="12">
        <v>203</v>
      </c>
      <c r="G36" s="12">
        <v>207</v>
      </c>
    </row>
    <row r="37" spans="1:7" ht="12" customHeight="1" x14ac:dyDescent="0.3">
      <c r="A37" s="6" t="s">
        <v>43</v>
      </c>
      <c r="B37" s="12" t="s">
        <v>40</v>
      </c>
      <c r="C37" s="12">
        <v>149</v>
      </c>
      <c r="D37" s="12">
        <v>196</v>
      </c>
      <c r="E37" s="12">
        <v>212</v>
      </c>
      <c r="F37" s="12">
        <v>203</v>
      </c>
      <c r="G37" s="12">
        <v>207</v>
      </c>
    </row>
    <row r="38" spans="1:7" ht="12" customHeight="1" x14ac:dyDescent="0.3">
      <c r="A38" s="6" t="s">
        <v>44</v>
      </c>
      <c r="B38" s="12" t="s">
        <v>40</v>
      </c>
      <c r="C38" s="12">
        <v>150</v>
      </c>
      <c r="D38" s="12">
        <v>196</v>
      </c>
      <c r="E38" s="12">
        <v>212</v>
      </c>
      <c r="F38" s="12">
        <v>202</v>
      </c>
      <c r="G38" s="12">
        <v>206</v>
      </c>
    </row>
    <row r="39" spans="1:7" ht="12" customHeight="1" x14ac:dyDescent="0.3">
      <c r="A39" s="6" t="s">
        <v>45</v>
      </c>
      <c r="B39" s="12">
        <v>201</v>
      </c>
      <c r="C39" s="12">
        <v>206</v>
      </c>
      <c r="D39" s="12">
        <v>207</v>
      </c>
      <c r="E39" s="12">
        <v>218</v>
      </c>
      <c r="F39" s="12">
        <v>210</v>
      </c>
      <c r="G39" s="12">
        <v>211</v>
      </c>
    </row>
    <row r="40" spans="1:7" ht="12" customHeight="1" x14ac:dyDescent="0.3">
      <c r="A40" s="13" t="s">
        <v>46</v>
      </c>
      <c r="B40" s="14">
        <v>191</v>
      </c>
      <c r="C40" s="14">
        <v>207</v>
      </c>
      <c r="D40" s="14">
        <v>206</v>
      </c>
      <c r="E40" s="14">
        <v>218</v>
      </c>
      <c r="F40" s="14">
        <v>210</v>
      </c>
      <c r="G40" s="14">
        <v>211</v>
      </c>
    </row>
    <row r="41" spans="1:7" ht="12" customHeight="1" x14ac:dyDescent="0.3">
      <c r="A41" s="76" t="s">
        <v>47</v>
      </c>
      <c r="B41" s="76"/>
      <c r="C41" s="76"/>
      <c r="D41" s="76"/>
      <c r="E41" s="76"/>
      <c r="F41" s="76"/>
      <c r="G41" s="76"/>
    </row>
    <row r="42" spans="1:7" ht="12" customHeight="1" x14ac:dyDescent="0.3"/>
    <row r="43" spans="1:7" ht="12" customHeight="1" x14ac:dyDescent="0.3">
      <c r="A43" s="9" t="s">
        <v>48</v>
      </c>
    </row>
    <row r="44" spans="1:7" ht="12" customHeight="1" x14ac:dyDescent="0.3">
      <c r="A44" s="9" t="s">
        <v>0</v>
      </c>
    </row>
    <row r="45" spans="1:7" ht="12" customHeight="1" x14ac:dyDescent="0.3">
      <c r="A45" s="9" t="s">
        <v>49</v>
      </c>
    </row>
    <row r="46" spans="1:7" ht="12" customHeight="1" x14ac:dyDescent="0.3">
      <c r="A46" s="9" t="s">
        <v>50</v>
      </c>
    </row>
    <row r="47" spans="1:7" ht="12" customHeight="1" x14ac:dyDescent="0.3">
      <c r="A47" s="9" t="s">
        <v>51</v>
      </c>
    </row>
    <row r="48" spans="1:7" ht="12" customHeight="1" x14ac:dyDescent="0.3">
      <c r="A48" s="9" t="s">
        <v>52</v>
      </c>
    </row>
    <row r="49" spans="1:1" ht="12" customHeight="1" x14ac:dyDescent="0.3">
      <c r="A49" s="9" t="s">
        <v>0</v>
      </c>
    </row>
    <row r="50" spans="1:1" ht="12" customHeight="1" x14ac:dyDescent="0.3">
      <c r="A50" s="9" t="s">
        <v>53</v>
      </c>
    </row>
    <row r="51" spans="1:1" ht="12" customHeight="1" x14ac:dyDescent="0.3">
      <c r="A51" s="9" t="s">
        <v>54</v>
      </c>
    </row>
    <row r="52" spans="1:1" ht="12" customHeight="1" x14ac:dyDescent="0.3">
      <c r="A52" s="9" t="s">
        <v>55</v>
      </c>
    </row>
    <row r="53" spans="1:1" ht="12" customHeight="1" x14ac:dyDescent="0.3">
      <c r="A53" s="9" t="s">
        <v>56</v>
      </c>
    </row>
    <row r="54" spans="1:1" ht="12" customHeight="1" x14ac:dyDescent="0.3">
      <c r="A54" s="9" t="s">
        <v>57</v>
      </c>
    </row>
    <row r="55" spans="1:1" ht="12" customHeight="1" x14ac:dyDescent="0.3">
      <c r="A55" s="9" t="s">
        <v>58</v>
      </c>
    </row>
    <row r="56" spans="1:1" ht="12" customHeight="1" x14ac:dyDescent="0.3">
      <c r="A56" s="9" t="s">
        <v>59</v>
      </c>
    </row>
    <row r="57" spans="1:1" ht="12" customHeight="1" x14ac:dyDescent="0.3">
      <c r="A57" s="9" t="s">
        <v>0</v>
      </c>
    </row>
    <row r="58" spans="1:1" ht="12" customHeight="1" x14ac:dyDescent="0.3">
      <c r="A58" s="9" t="s">
        <v>60</v>
      </c>
    </row>
    <row r="59" spans="1:1" ht="12" customHeight="1" x14ac:dyDescent="0.3">
      <c r="A59" s="9" t="s">
        <v>61</v>
      </c>
    </row>
    <row r="60" spans="1:1" ht="12" customHeight="1" x14ac:dyDescent="0.3">
      <c r="A60" s="9" t="s">
        <v>62</v>
      </c>
    </row>
    <row r="61" spans="1:1" ht="12" customHeight="1" x14ac:dyDescent="0.3">
      <c r="A61" s="9" t="s">
        <v>63</v>
      </c>
    </row>
    <row r="62" spans="1:1" ht="12" customHeight="1" x14ac:dyDescent="0.3">
      <c r="A62" s="9" t="s">
        <v>64</v>
      </c>
    </row>
    <row r="63" spans="1:1" ht="12" customHeight="1" x14ac:dyDescent="0.3">
      <c r="A63" s="9" t="s">
        <v>65</v>
      </c>
    </row>
    <row r="64" spans="1:1" ht="12" customHeight="1" x14ac:dyDescent="0.3">
      <c r="A64" s="9" t="s">
        <v>0</v>
      </c>
    </row>
    <row r="65" spans="1:1" ht="12" customHeight="1" x14ac:dyDescent="0.3">
      <c r="A65" s="9" t="s">
        <v>66</v>
      </c>
    </row>
    <row r="66" spans="1:1" ht="12" customHeight="1" x14ac:dyDescent="0.3">
      <c r="A66" s="9" t="s">
        <v>67</v>
      </c>
    </row>
    <row r="67" spans="1:1" ht="12" customHeight="1" x14ac:dyDescent="0.3">
      <c r="A67" s="9" t="s">
        <v>68</v>
      </c>
    </row>
    <row r="68" spans="1:1" ht="12" customHeight="1" x14ac:dyDescent="0.3">
      <c r="A68" s="9" t="s">
        <v>69</v>
      </c>
    </row>
    <row r="69" spans="1:1" ht="12" customHeight="1" x14ac:dyDescent="0.3">
      <c r="A69" s="9" t="s">
        <v>0</v>
      </c>
    </row>
    <row r="70" spans="1:1" ht="12" customHeight="1" x14ac:dyDescent="0.3">
      <c r="A70" s="9" t="s">
        <v>70</v>
      </c>
    </row>
    <row r="71" spans="1:1" ht="12" customHeight="1" x14ac:dyDescent="0.3">
      <c r="A71" s="9" t="s">
        <v>71</v>
      </c>
    </row>
    <row r="72" spans="1:1" ht="12" customHeight="1" x14ac:dyDescent="0.3">
      <c r="A72" s="9" t="s">
        <v>72</v>
      </c>
    </row>
    <row r="73" spans="1:1" ht="12" customHeight="1" x14ac:dyDescent="0.3">
      <c r="A73" s="9" t="s">
        <v>73</v>
      </c>
    </row>
    <row r="74" spans="1:1" ht="12" customHeight="1" x14ac:dyDescent="0.3">
      <c r="A74" s="9" t="s">
        <v>74</v>
      </c>
    </row>
    <row r="75" spans="1:1" ht="12" customHeight="1" x14ac:dyDescent="0.3">
      <c r="A75" s="9" t="s">
        <v>0</v>
      </c>
    </row>
    <row r="76" spans="1:1" ht="12" customHeight="1" x14ac:dyDescent="0.3">
      <c r="A76" s="9" t="s">
        <v>75</v>
      </c>
    </row>
    <row r="77" spans="1:1" ht="12" customHeight="1" x14ac:dyDescent="0.3">
      <c r="A77" s="9" t="s">
        <v>76</v>
      </c>
    </row>
    <row r="78" spans="1:1" ht="12" customHeight="1" x14ac:dyDescent="0.3">
      <c r="A78" s="9" t="s">
        <v>77</v>
      </c>
    </row>
    <row r="79" spans="1:1" ht="12" customHeight="1" x14ac:dyDescent="0.3">
      <c r="A79" s="9" t="s">
        <v>78</v>
      </c>
    </row>
    <row r="80" spans="1:1" ht="12" customHeight="1" x14ac:dyDescent="0.3">
      <c r="A80" s="9" t="s">
        <v>79</v>
      </c>
    </row>
    <row r="81" spans="1:1" ht="12" customHeight="1" x14ac:dyDescent="0.3">
      <c r="A81" s="9" t="s">
        <v>80</v>
      </c>
    </row>
    <row r="82" spans="1:1" ht="12" customHeight="1" x14ac:dyDescent="0.3">
      <c r="A82" s="9" t="s">
        <v>81</v>
      </c>
    </row>
    <row r="83" spans="1:1" ht="12" customHeight="1" x14ac:dyDescent="0.3">
      <c r="A83" s="9" t="s">
        <v>82</v>
      </c>
    </row>
    <row r="84" spans="1:1" ht="12" customHeight="1" x14ac:dyDescent="0.3">
      <c r="A84" s="9" t="s">
        <v>0</v>
      </c>
    </row>
    <row r="85" spans="1:1" ht="12" customHeight="1" x14ac:dyDescent="0.3">
      <c r="A85" s="9" t="s">
        <v>83</v>
      </c>
    </row>
    <row r="86" spans="1:1" ht="12" customHeight="1" x14ac:dyDescent="0.3">
      <c r="A86" s="9" t="s">
        <v>84</v>
      </c>
    </row>
    <row r="87" spans="1:1" ht="12" customHeight="1" x14ac:dyDescent="0.3">
      <c r="A87" s="9" t="s">
        <v>85</v>
      </c>
    </row>
    <row r="88" spans="1:1" ht="12" customHeight="1" x14ac:dyDescent="0.3">
      <c r="A88" s="9" t="s">
        <v>0</v>
      </c>
    </row>
    <row r="89" spans="1:1" ht="12" customHeight="1" x14ac:dyDescent="0.3">
      <c r="A89" s="9" t="s">
        <v>86</v>
      </c>
    </row>
    <row r="90" spans="1:1" ht="12" customHeight="1" x14ac:dyDescent="0.3">
      <c r="A90" s="9" t="s">
        <v>87</v>
      </c>
    </row>
    <row r="91" spans="1:1" ht="12" customHeight="1" x14ac:dyDescent="0.3">
      <c r="A91" s="9" t="s">
        <v>88</v>
      </c>
    </row>
    <row r="92" spans="1:1" ht="12" customHeight="1" x14ac:dyDescent="0.3">
      <c r="A92" s="9" t="s">
        <v>89</v>
      </c>
    </row>
    <row r="93" spans="1:1" ht="12" customHeight="1" x14ac:dyDescent="0.3">
      <c r="A93" s="9" t="s">
        <v>90</v>
      </c>
    </row>
    <row r="94" spans="1:1" ht="12" customHeight="1" x14ac:dyDescent="0.3">
      <c r="A94" s="9" t="s">
        <v>0</v>
      </c>
    </row>
    <row r="95" spans="1:1" ht="12" customHeight="1" x14ac:dyDescent="0.3">
      <c r="A95" s="9" t="s">
        <v>91</v>
      </c>
    </row>
    <row r="96" spans="1:1" ht="12" customHeight="1" x14ac:dyDescent="0.3">
      <c r="A96" s="9" t="s">
        <v>92</v>
      </c>
    </row>
    <row r="97" spans="1:1" ht="12" customHeight="1" x14ac:dyDescent="0.3">
      <c r="A97" s="9" t="s">
        <v>93</v>
      </c>
    </row>
    <row r="98" spans="1:1" ht="12" customHeight="1" x14ac:dyDescent="0.3">
      <c r="A98" s="9" t="s">
        <v>0</v>
      </c>
    </row>
    <row r="99" spans="1:1" ht="12" customHeight="1" x14ac:dyDescent="0.3">
      <c r="A99" s="9" t="s">
        <v>94</v>
      </c>
    </row>
    <row r="100" spans="1:1" ht="12" customHeight="1" x14ac:dyDescent="0.3">
      <c r="A100" s="9" t="s">
        <v>95</v>
      </c>
    </row>
    <row r="101" spans="1:1" ht="12" customHeight="1" x14ac:dyDescent="0.3">
      <c r="A101" s="9" t="s">
        <v>96</v>
      </c>
    </row>
    <row r="102" spans="1:1" ht="12" customHeight="1" x14ac:dyDescent="0.3">
      <c r="A102" s="9" t="s">
        <v>0</v>
      </c>
    </row>
    <row r="103" spans="1:1" ht="12" customHeight="1" x14ac:dyDescent="0.3">
      <c r="A103" s="9" t="s">
        <v>97</v>
      </c>
    </row>
    <row r="104" spans="1:1" ht="12" customHeight="1" x14ac:dyDescent="0.3">
      <c r="A104" s="9" t="s">
        <v>98</v>
      </c>
    </row>
    <row r="105" spans="1:1" ht="12" customHeight="1" x14ac:dyDescent="0.3">
      <c r="A105" s="9" t="s">
        <v>99</v>
      </c>
    </row>
    <row r="106" spans="1:1" ht="12" customHeight="1" x14ac:dyDescent="0.3">
      <c r="A106" s="9" t="s">
        <v>100</v>
      </c>
    </row>
    <row r="107" spans="1:1" ht="12" customHeight="1" x14ac:dyDescent="0.3">
      <c r="A107" s="9" t="s">
        <v>101</v>
      </c>
    </row>
    <row r="108" spans="1:1" ht="12" customHeight="1" x14ac:dyDescent="0.3">
      <c r="A108" s="9" t="s">
        <v>102</v>
      </c>
    </row>
    <row r="109" spans="1:1" ht="12" customHeight="1" x14ac:dyDescent="0.3">
      <c r="A109" s="9" t="s">
        <v>0</v>
      </c>
    </row>
    <row r="110" spans="1:1" ht="12" customHeight="1" x14ac:dyDescent="0.3">
      <c r="A110" s="9" t="s">
        <v>103</v>
      </c>
    </row>
    <row r="111" spans="1:1" ht="12" customHeight="1" x14ac:dyDescent="0.3">
      <c r="A111" s="9" t="s">
        <v>104</v>
      </c>
    </row>
    <row r="112" spans="1:1" ht="12" customHeight="1" x14ac:dyDescent="0.3">
      <c r="A112" s="9" t="s">
        <v>105</v>
      </c>
    </row>
    <row r="113" spans="1:1" ht="12" customHeight="1" x14ac:dyDescent="0.3">
      <c r="A113" s="9" t="s">
        <v>0</v>
      </c>
    </row>
    <row r="114" spans="1:1" ht="12" customHeight="1" x14ac:dyDescent="0.3">
      <c r="A114" s="9" t="s">
        <v>106</v>
      </c>
    </row>
    <row r="115" spans="1:1" ht="12" customHeight="1" x14ac:dyDescent="0.3">
      <c r="A115" s="9" t="s">
        <v>107</v>
      </c>
    </row>
    <row r="116" spans="1:1" ht="12" customHeight="1" x14ac:dyDescent="0.3">
      <c r="A116" s="9" t="s">
        <v>108</v>
      </c>
    </row>
    <row r="117" spans="1:1" ht="12" customHeight="1" x14ac:dyDescent="0.3">
      <c r="A117" s="9" t="s">
        <v>109</v>
      </c>
    </row>
    <row r="118" spans="1:1" ht="12" customHeight="1" x14ac:dyDescent="0.3">
      <c r="A118" s="9" t="s">
        <v>110</v>
      </c>
    </row>
    <row r="119" spans="1:1" ht="12" customHeight="1" x14ac:dyDescent="0.3">
      <c r="A119" s="9" t="s">
        <v>0</v>
      </c>
    </row>
    <row r="120" spans="1:1" ht="12" customHeight="1" x14ac:dyDescent="0.3">
      <c r="A120" s="9" t="s">
        <v>111</v>
      </c>
    </row>
    <row r="121" spans="1:1" ht="12" customHeight="1" x14ac:dyDescent="0.3">
      <c r="A121" s="9" t="s">
        <v>112</v>
      </c>
    </row>
    <row r="122" spans="1:1" ht="12" customHeight="1" x14ac:dyDescent="0.3">
      <c r="A122" s="9" t="s">
        <v>0</v>
      </c>
    </row>
    <row r="123" spans="1:1" ht="12" customHeight="1" x14ac:dyDescent="0.3">
      <c r="A123" s="9" t="s">
        <v>113</v>
      </c>
    </row>
    <row r="124" spans="1:1" ht="12" customHeight="1" x14ac:dyDescent="0.3">
      <c r="A124" s="9" t="s">
        <v>114</v>
      </c>
    </row>
    <row r="125" spans="1:1" ht="12" customHeight="1" x14ac:dyDescent="0.3">
      <c r="A125" s="9" t="s">
        <v>115</v>
      </c>
    </row>
    <row r="126" spans="1:1" ht="12" customHeight="1" x14ac:dyDescent="0.3">
      <c r="A126" s="9" t="s">
        <v>116</v>
      </c>
    </row>
    <row r="127" spans="1:1" ht="12" customHeight="1" x14ac:dyDescent="0.3">
      <c r="A127" s="9" t="s">
        <v>117</v>
      </c>
    </row>
    <row r="128" spans="1:1" ht="12" customHeight="1" x14ac:dyDescent="0.3">
      <c r="A128" s="9" t="s">
        <v>0</v>
      </c>
    </row>
    <row r="129" spans="1:1" ht="12" customHeight="1" x14ac:dyDescent="0.3">
      <c r="A129" s="9" t="s">
        <v>118</v>
      </c>
    </row>
    <row r="130" spans="1:1" ht="12" customHeight="1" x14ac:dyDescent="0.3">
      <c r="A130" s="9" t="s">
        <v>119</v>
      </c>
    </row>
    <row r="131" spans="1:1" ht="12" customHeight="1" x14ac:dyDescent="0.3">
      <c r="A131" s="9" t="s">
        <v>120</v>
      </c>
    </row>
    <row r="132" spans="1:1" ht="12" customHeight="1" x14ac:dyDescent="0.3">
      <c r="A132" s="9" t="s">
        <v>0</v>
      </c>
    </row>
    <row r="133" spans="1:1" ht="12" customHeight="1" x14ac:dyDescent="0.3">
      <c r="A133" s="9" t="s">
        <v>121</v>
      </c>
    </row>
    <row r="134" spans="1:1" ht="12" customHeight="1" x14ac:dyDescent="0.3">
      <c r="A134" s="9" t="s">
        <v>122</v>
      </c>
    </row>
    <row r="135" spans="1:1" ht="12" customHeight="1" x14ac:dyDescent="0.3">
      <c r="A135" s="9" t="s">
        <v>123</v>
      </c>
    </row>
    <row r="136" spans="1:1" ht="12" customHeight="1" x14ac:dyDescent="0.3">
      <c r="A136" s="9" t="s">
        <v>124</v>
      </c>
    </row>
    <row r="137" spans="1:1" ht="12" customHeight="1" x14ac:dyDescent="0.3">
      <c r="A137" s="9" t="s">
        <v>0</v>
      </c>
    </row>
    <row r="138" spans="1:1" ht="12" customHeight="1" x14ac:dyDescent="0.3">
      <c r="A138" s="9" t="s">
        <v>125</v>
      </c>
    </row>
    <row r="139" spans="1:1" ht="12" customHeight="1" x14ac:dyDescent="0.3">
      <c r="A139" s="9" t="s">
        <v>126</v>
      </c>
    </row>
    <row r="140" spans="1:1" ht="12" customHeight="1" x14ac:dyDescent="0.3">
      <c r="A140" s="9" t="s">
        <v>127</v>
      </c>
    </row>
    <row r="141" spans="1:1" ht="12" customHeight="1" x14ac:dyDescent="0.3">
      <c r="A141" s="9" t="s">
        <v>128</v>
      </c>
    </row>
    <row r="142" spans="1:1" ht="12" customHeight="1" x14ac:dyDescent="0.3">
      <c r="A142" s="9" t="s">
        <v>0</v>
      </c>
    </row>
    <row r="143" spans="1:1" ht="12" customHeight="1" x14ac:dyDescent="0.3">
      <c r="A143" s="9" t="s">
        <v>129</v>
      </c>
    </row>
    <row r="144" spans="1:1" ht="12" customHeight="1" x14ac:dyDescent="0.3">
      <c r="A144" s="9" t="s">
        <v>130</v>
      </c>
    </row>
    <row r="145" spans="1:1" ht="12" customHeight="1" x14ac:dyDescent="0.3">
      <c r="A145" s="9" t="s">
        <v>131</v>
      </c>
    </row>
    <row r="146" spans="1:1" ht="12" customHeight="1" x14ac:dyDescent="0.3">
      <c r="A146" s="9" t="s">
        <v>132</v>
      </c>
    </row>
    <row r="147" spans="1:1" ht="12" customHeight="1" x14ac:dyDescent="0.3">
      <c r="A147" s="9" t="s">
        <v>133</v>
      </c>
    </row>
    <row r="148" spans="1:1" ht="12" customHeight="1" x14ac:dyDescent="0.3">
      <c r="A148" s="9" t="s">
        <v>0</v>
      </c>
    </row>
    <row r="149" spans="1:1" ht="12" customHeight="1" x14ac:dyDescent="0.3">
      <c r="A149" s="9" t="s">
        <v>134</v>
      </c>
    </row>
    <row r="150" spans="1:1" ht="12" customHeight="1" x14ac:dyDescent="0.3">
      <c r="A150" s="9" t="s">
        <v>135</v>
      </c>
    </row>
    <row r="151" spans="1:1" ht="12" customHeight="1" x14ac:dyDescent="0.3">
      <c r="A151" s="9" t="s">
        <v>136</v>
      </c>
    </row>
    <row r="152" spans="1:1" ht="12" customHeight="1" x14ac:dyDescent="0.3">
      <c r="A152" s="9" t="s">
        <v>137</v>
      </c>
    </row>
    <row r="153" spans="1:1" ht="12" customHeight="1" x14ac:dyDescent="0.3">
      <c r="A153" s="9" t="s">
        <v>138</v>
      </c>
    </row>
    <row r="154" spans="1:1" ht="12" customHeight="1" x14ac:dyDescent="0.3">
      <c r="A154" s="9" t="s">
        <v>139</v>
      </c>
    </row>
    <row r="155" spans="1:1" ht="12" customHeight="1" x14ac:dyDescent="0.3">
      <c r="A155" s="9" t="s">
        <v>140</v>
      </c>
    </row>
    <row r="156" spans="1:1" ht="12" customHeight="1" x14ac:dyDescent="0.3">
      <c r="A156" s="9" t="s">
        <v>141</v>
      </c>
    </row>
    <row r="157" spans="1:1" ht="12" customHeight="1" x14ac:dyDescent="0.3">
      <c r="A157" s="9" t="s">
        <v>142</v>
      </c>
    </row>
    <row r="158" spans="1:1" ht="12" customHeight="1" x14ac:dyDescent="0.3">
      <c r="A158" s="9" t="s">
        <v>143</v>
      </c>
    </row>
    <row r="159" spans="1:1" ht="12" customHeight="1" x14ac:dyDescent="0.3">
      <c r="A159" s="9" t="s">
        <v>144</v>
      </c>
    </row>
    <row r="160" spans="1:1" ht="12" customHeight="1" x14ac:dyDescent="0.3">
      <c r="A160" s="9" t="s">
        <v>145</v>
      </c>
    </row>
    <row r="161" spans="1:1" ht="12" customHeight="1" x14ac:dyDescent="0.3">
      <c r="A161" s="9" t="s">
        <v>146</v>
      </c>
    </row>
    <row r="162" spans="1:1" ht="12" customHeight="1" x14ac:dyDescent="0.3">
      <c r="A162" s="9" t="s">
        <v>147</v>
      </c>
    </row>
    <row r="163" spans="1:1" ht="12" customHeight="1" x14ac:dyDescent="0.3">
      <c r="A163" s="9" t="s">
        <v>0</v>
      </c>
    </row>
    <row r="164" spans="1:1" ht="12" customHeight="1" x14ac:dyDescent="0.3">
      <c r="A164" s="9" t="s">
        <v>148</v>
      </c>
    </row>
    <row r="165" spans="1:1" ht="12" customHeight="1" x14ac:dyDescent="0.3">
      <c r="A165" s="9" t="s">
        <v>149</v>
      </c>
    </row>
    <row r="166" spans="1:1" ht="12" customHeight="1" x14ac:dyDescent="0.3">
      <c r="A166" s="9" t="s">
        <v>150</v>
      </c>
    </row>
    <row r="167" spans="1:1" ht="12" customHeight="1" x14ac:dyDescent="0.3">
      <c r="A167" s="9" t="s">
        <v>0</v>
      </c>
    </row>
    <row r="168" spans="1:1" ht="12" customHeight="1" x14ac:dyDescent="0.3">
      <c r="A168" s="9" t="s">
        <v>151</v>
      </c>
    </row>
    <row r="169" spans="1:1" ht="12" customHeight="1" x14ac:dyDescent="0.3">
      <c r="A169" s="9" t="s">
        <v>152</v>
      </c>
    </row>
    <row r="170" spans="1:1" ht="12" customHeight="1" x14ac:dyDescent="0.3">
      <c r="A170" s="9" t="s">
        <v>0</v>
      </c>
    </row>
    <row r="171" spans="1:1" ht="12" customHeight="1" x14ac:dyDescent="0.3">
      <c r="A171" s="9" t="s">
        <v>153</v>
      </c>
    </row>
    <row r="172" spans="1:1" ht="12" customHeight="1" x14ac:dyDescent="0.3">
      <c r="A172" s="9" t="s">
        <v>154</v>
      </c>
    </row>
    <row r="173" spans="1:1" ht="12" customHeight="1" x14ac:dyDescent="0.3">
      <c r="A173" s="9" t="s">
        <v>155</v>
      </c>
    </row>
    <row r="174" spans="1:1" ht="12" customHeight="1" x14ac:dyDescent="0.3">
      <c r="A174" s="9" t="s">
        <v>156</v>
      </c>
    </row>
    <row r="175" spans="1:1" ht="12" customHeight="1" x14ac:dyDescent="0.3">
      <c r="A175" s="9" t="s">
        <v>0</v>
      </c>
    </row>
    <row r="176" spans="1:1" ht="12" customHeight="1" x14ac:dyDescent="0.3">
      <c r="A176" s="9" t="s">
        <v>157</v>
      </c>
    </row>
    <row r="177" spans="1:1" ht="12" customHeight="1" x14ac:dyDescent="0.3">
      <c r="A177" s="9" t="s">
        <v>158</v>
      </c>
    </row>
    <row r="178" spans="1:1" ht="12" customHeight="1" x14ac:dyDescent="0.3">
      <c r="A178" s="9" t="s">
        <v>159</v>
      </c>
    </row>
    <row r="179" spans="1:1" ht="12" customHeight="1" x14ac:dyDescent="0.3">
      <c r="A179" s="9" t="s">
        <v>160</v>
      </c>
    </row>
    <row r="180" spans="1:1" ht="12" customHeight="1" x14ac:dyDescent="0.3">
      <c r="A180" s="9" t="s">
        <v>161</v>
      </c>
    </row>
    <row r="181" spans="1:1" ht="12" customHeight="1" x14ac:dyDescent="0.3">
      <c r="A181" s="9" t="s">
        <v>0</v>
      </c>
    </row>
    <row r="182" spans="1:1" ht="12" customHeight="1" x14ac:dyDescent="0.3">
      <c r="A182" s="9" t="s">
        <v>162</v>
      </c>
    </row>
    <row r="183" spans="1:1" ht="12" customHeight="1" x14ac:dyDescent="0.3">
      <c r="A183" s="9" t="s">
        <v>163</v>
      </c>
    </row>
    <row r="184" spans="1:1" ht="12" customHeight="1" x14ac:dyDescent="0.3">
      <c r="A184" s="9" t="s">
        <v>164</v>
      </c>
    </row>
    <row r="185" spans="1:1" ht="12" customHeight="1" x14ac:dyDescent="0.3">
      <c r="A185" s="9" t="s">
        <v>165</v>
      </c>
    </row>
    <row r="186" spans="1:1" ht="12" customHeight="1" x14ac:dyDescent="0.3">
      <c r="A186" s="9" t="s">
        <v>166</v>
      </c>
    </row>
    <row r="187" spans="1:1" ht="12" customHeight="1" x14ac:dyDescent="0.3">
      <c r="A187" s="9" t="s">
        <v>167</v>
      </c>
    </row>
    <row r="188" spans="1:1" ht="12" customHeight="1" x14ac:dyDescent="0.3">
      <c r="A188" s="9" t="s">
        <v>168</v>
      </c>
    </row>
    <row r="189" spans="1:1" ht="12" customHeight="1" x14ac:dyDescent="0.3">
      <c r="A189" s="9" t="s">
        <v>0</v>
      </c>
    </row>
    <row r="190" spans="1:1" ht="12" customHeight="1" x14ac:dyDescent="0.3"/>
    <row r="191" spans="1:1" ht="12" customHeight="1" x14ac:dyDescent="0.3">
      <c r="A191" s="7" t="s">
        <v>169</v>
      </c>
    </row>
    <row r="192" spans="1:1" ht="12" customHeight="1" x14ac:dyDescent="0.35">
      <c r="A192" s="8" t="str">
        <f>HYPERLINK("http://meteor.aihw.gov.au/content/index.phtml/itemId/687976","PI13: Proportion of regular clients who had their first antenatal care visit within specified periods")</f>
        <v>PI13: Proportion of regular clients who had their first antenatal care visit within specified periods</v>
      </c>
    </row>
    <row r="193" spans="1:1" ht="12" customHeight="1" x14ac:dyDescent="0.35">
      <c r="A193" s="8" t="str">
        <f>HYPERLINK("http://meteor.aihw.gov.au/content/index.phtml/itemId/687918","PI01: Proportion of Indigenous babies born within the previous 12 months whose birth weight has been recorded")</f>
        <v>PI01: Proportion of Indigenous babies born within the previous 12 months whose birth weight has been recorded</v>
      </c>
    </row>
    <row r="194" spans="1:1" ht="12" customHeight="1" x14ac:dyDescent="0.35">
      <c r="A194" s="8" t="str">
        <f>HYPERLINK("http://meteor.aihw.gov.au/content/index.phtml/itemId/687923","PI02: Proportion of Indigenous babies born within the previous 12 months whose birth weight results were low, normal or high")</f>
        <v>PI02: Proportion of Indigenous babies born within the previous 12 months whose birth weight results were low, normal or high</v>
      </c>
    </row>
    <row r="195" spans="1:1" ht="12" customHeight="1" x14ac:dyDescent="0.35">
      <c r="A195" s="8" t="str">
        <f>HYPERLINK("http://meteor.aihw.gov.au/content/index.phtml/itemId/687968","PI11: Proportion of regular clients who gave birth within the previous 12 months with a smoking status of 'current smoker', 'ex-smoker' or 'never smoked'")</f>
        <v>PI11: Proportion of regular clients who gave birth within the previous 12 months with a smoking status of 'current smoker', 'ex-smoker' or 'never smoked'</v>
      </c>
    </row>
    <row r="196" spans="1:1" ht="12" customHeight="1" x14ac:dyDescent="0.35">
      <c r="A196" s="8" t="str">
        <f>HYPERLINK("http://meteor.aihw.gov.au/content/index.phtml/itemId/687937","PI04: Proportion of Indigenous children who are fully immunised")</f>
        <v>PI04: Proportion of Indigenous children who are fully immunised</v>
      </c>
    </row>
    <row r="197" spans="1:1" ht="12" customHeight="1" x14ac:dyDescent="0.35">
      <c r="A197" s="8" t="str">
        <f>HYPERLINK("http://meteor.aihw.gov.au/content/index.phtml/itemId/687927","PI03: Proportion of regular clients aged 0-4 years for whom an MBS Health Assessment for Aboriginal and Torres Strait Islander People (MBS Item 715) was claimed")</f>
        <v>PI03: Proportion of regular clients aged 0-4 years for whom an MBS Health Assessment for Aboriginal and Torres Strait Islander People (MBS Item 715) was claimed</v>
      </c>
    </row>
    <row r="198" spans="1:1" ht="12" customHeight="1" x14ac:dyDescent="0.35">
      <c r="A198" s="8" t="str">
        <f>HYPERLINK("http://meteor.aihw.gov.au/content/index.phtml/itemId/687959","PI09: Proportion of regular clients whose smoking status has been recorded")</f>
        <v>PI09: Proportion of regular clients whose smoking status has been recorded</v>
      </c>
    </row>
    <row r="199" spans="1:1" ht="12" customHeight="1" x14ac:dyDescent="0.35">
      <c r="A199" s="8" t="str">
        <f>HYPERLINK("http://meteor.aihw.gov.au/content/index.phtml/itemId/687963","PI10: Proportion of regular clients with a smoking status result")</f>
        <v>PI10: Proportion of regular clients with a smoking status result</v>
      </c>
    </row>
    <row r="200" spans="1:1" ht="12" customHeight="1" x14ac:dyDescent="0.35">
      <c r="A200" s="8" t="str">
        <f>HYPERLINK("http://meteor.aihw.gov.au/content/index.phtml/itemId/687990","PI16: Proportion of regular clients whose alcohol consumption status has been recorded")</f>
        <v>PI16: Proportion of regular clients whose alcohol consumption status has been recorded</v>
      </c>
    </row>
    <row r="201" spans="1:1" ht="12" customHeight="1" x14ac:dyDescent="0.35">
      <c r="A201" s="8" t="str">
        <f>HYPERLINK("http://meteor.aihw.gov.au/content/index.phtml/itemId/687994","PI17: Proportion of regular clients who had an AUDIT-C with result (score) within specified levels")</f>
        <v>PI17: Proportion of regular clients who had an AUDIT-C with result (score) within specified levels</v>
      </c>
    </row>
    <row r="202" spans="1:1" ht="12" customHeight="1" x14ac:dyDescent="0.35">
      <c r="A202" s="8" t="str">
        <f>HYPERLINK("http://meteor.aihw.gov.au/content/index.phtml/itemId/687927","PI03: Proportion of regular clients aged 25+ for whom an MBS Health Assessment for Aboriginal and Torres Strait Islander People (MBS Item 715) was claimed")</f>
        <v>PI03: Proportion of regular clients aged 25+ for whom an MBS Health Assessment for Aboriginal and Torres Strait Islander People (MBS Item 715) was claimed</v>
      </c>
    </row>
    <row r="203" spans="1:1" ht="12" customHeight="1" x14ac:dyDescent="0.35">
      <c r="A203" s="8" t="str">
        <f>HYPERLINK("http://meteor.aihw.gov.au/content/index.phtml/itemId/688007","PI20: Proportion of regular clients who have had the necessary risk factors assessed to enable CVD assessment")</f>
        <v>PI20: Proportion of regular clients who have had the necessary risk factors assessed to enable CVD assessment</v>
      </c>
    </row>
    <row r="204" spans="1:1" ht="12" customHeight="1" x14ac:dyDescent="0.35">
      <c r="A204" s="8" t="str">
        <f>HYPERLINK("http://meteor.aihw.gov.au/content/index.phtml/itemId/688012","PI21: Proportion of regular clients, aged 35 to 74 years, who have had absolute cardiovascular disease (CVD) risk assessment with results within specified levels")</f>
        <v>PI21: Proportion of regular clients, aged 35 to 74 years, who have had absolute cardiovascular disease (CVD) risk assessment with results within specified levels</v>
      </c>
    </row>
    <row r="205" spans="1:1" ht="12" customHeight="1" x14ac:dyDescent="0.35">
      <c r="A205" s="8" t="str">
        <f>HYPERLINK("http://meteor.aihw.gov.au/content/index.phtml/itemId/688016","PI22: Proportion of regular clients who have had a cervical screening")</f>
        <v>PI22: Proportion of regular clients who have had a cervical screening</v>
      </c>
    </row>
    <row r="206" spans="1:1" ht="12" customHeight="1" x14ac:dyDescent="0.35">
      <c r="A206" s="8" t="str">
        <f>HYPERLINK("http://meteor.aihw.gov.au/content/index.phtml/itemId/687980","PI14: Proportion of regular clients aged 50 years and over who are immunised against influenza")</f>
        <v>PI14: Proportion of regular clients aged 50 years and over who are immunised against influenza</v>
      </c>
    </row>
    <row r="207" spans="1:1" ht="12" customHeight="1" x14ac:dyDescent="0.35">
      <c r="A207" s="8" t="str">
        <f>HYPERLINK("http://meteor.aihw.gov.au/content/index.phtml/itemId/687972","PI12: Proportion of regular clients who are classified as overweight or obese")</f>
        <v>PI12: Proportion of regular clients who are classified as overweight or obese</v>
      </c>
    </row>
    <row r="208" spans="1:1" ht="12" customHeight="1" x14ac:dyDescent="0.35">
      <c r="A208" s="8" t="str">
        <f>HYPERLINK("http://meteor.aihw.gov.au/content/index.phtml/itemId/687950","PI07: Proportion of regular clients with a chronic disease for whom a GP Management Plan (MBS Item 721) was claimed")</f>
        <v>PI07: Proportion of regular clients with a chronic disease for whom a GP Management Plan (MBS Item 721) was claimed</v>
      </c>
    </row>
    <row r="209" spans="1:1" ht="12" customHeight="1" x14ac:dyDescent="0.35">
      <c r="A209" s="8" t="str">
        <f>HYPERLINK("http://meteor.aihw.gov.au/content/index.phtml/itemId/687954","PI08: Proportion of regular clients with a chronic disease for whom a Team Care Arrangement (MBS Item 723) was claimed")</f>
        <v>PI08: Proportion of regular clients with a chronic disease for whom a Team Care Arrangement (MBS Item 723) was claimed</v>
      </c>
    </row>
    <row r="210" spans="1:1" ht="12" customHeight="1" x14ac:dyDescent="0.35">
      <c r="A210" s="8" t="str">
        <f>HYPERLINK("http://meteor.aihw.gov.au/content/index.phtml/itemId/688020","PI23: Proportion of regular clients with type 2 diabetes who have had a blood pressure measurement result recorded")</f>
        <v>PI23: Proportion of regular clients with type 2 diabetes who have had a blood pressure measurement result recorded</v>
      </c>
    </row>
    <row r="211" spans="1:1" ht="12" customHeight="1" x14ac:dyDescent="0.35">
      <c r="A211" s="8" t="str">
        <f>HYPERLINK("http://meteor.aihw.gov.au/content/index.phtml/itemId/688024","PI24: Proportion of regular clients with type 2 diabetes whose blood pressure measurement result was less than or equal to 130/80 mmHg")</f>
        <v>PI24: Proportion of regular clients with type 2 diabetes whose blood pressure measurement result was less than or equal to 130/80 mmHg</v>
      </c>
    </row>
    <row r="212" spans="1:1" ht="12" customHeight="1" x14ac:dyDescent="0.35">
      <c r="A212" s="8" t="str">
        <f>HYPERLINK("http://meteor.aihw.gov.au/content/index.phtml/itemId/687941","PI05: Proportion of regular clients with type 2 diabetes who have had an HbA1c measurement result recorded")</f>
        <v>PI05: Proportion of regular clients with type 2 diabetes who have had an HbA1c measurement result recorded</v>
      </c>
    </row>
    <row r="213" spans="1:1" ht="12" customHeight="1" x14ac:dyDescent="0.35">
      <c r="A213" s="8" t="str">
        <f>HYPERLINK("http://meteor.aihw.gov.au/content/index.phtml/itemId/687945","PI06: Proportion of regular clients with type 2 diabetes whose HbA1c measurement result was within a specified level")</f>
        <v>PI06: Proportion of regular clients with type 2 diabetes whose HbA1c measurement result was within a specified level</v>
      </c>
    </row>
    <row r="214" spans="1:1" ht="12" customHeight="1" x14ac:dyDescent="0.35">
      <c r="A214" s="8" t="str">
        <f>HYPERLINK("http://meteor.aihw.gov.au/content/index.phtml/itemId/687998","PI18: Proportion of regular clients with a selected chronic disease who have had a kidney function test")</f>
        <v>PI18: Proportion of regular clients with a selected chronic disease who have had a kidney function test</v>
      </c>
    </row>
    <row r="215" spans="1:1" ht="12" customHeight="1" x14ac:dyDescent="0.35">
      <c r="A215" s="8" t="str">
        <f>HYPERLINK("http://meteor.aihw.gov.au/content/index.phtml/itemId/688002","PI19: Proportion of regular clients with a selected chronic disease who have had a kidney function test with results within specified levels")</f>
        <v>PI19: Proportion of regular clients with a selected chronic disease who have had a kidney function test with results within specified levels</v>
      </c>
    </row>
    <row r="216" spans="1:1" ht="12" customHeight="1" x14ac:dyDescent="0.35">
      <c r="A216" s="8" t="str">
        <f>HYPERLINK("http://meteor.aihw.gov.au/content/index.phtml/itemId/687984","PI15: Proportion of regular clients with type 2 diabetes or COPD who are immunised against influenza")</f>
        <v>PI15: Proportion of regular clients with type 2 diabetes or COPD who are immunised against influenza</v>
      </c>
    </row>
    <row r="217" spans="1:1" ht="12" customHeight="1" x14ac:dyDescent="0.3"/>
  </sheetData>
  <mergeCells count="1">
    <mergeCell ref="A41:G41"/>
  </mergeCells>
  <pageMargins left="0.01" right="0.01" top="0.5" bottom="0.5" header="0" footer="0"/>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6"/>
  <sheetViews>
    <sheetView zoomScaleNormal="100" workbookViewId="0"/>
  </sheetViews>
  <sheetFormatPr defaultColWidth="11.09765625" defaultRowHeight="13" customHeight="1" x14ac:dyDescent="0.3"/>
  <cols>
    <col min="1" max="1" width="15.69921875" bestFit="1" customWidth="1"/>
    <col min="2" max="9" width="11.69921875" bestFit="1" customWidth="1"/>
  </cols>
  <sheetData>
    <row r="1" spans="1:9" s="62" customFormat="1" ht="13" customHeight="1" x14ac:dyDescent="0.4">
      <c r="A1" s="91" t="s">
        <v>301</v>
      </c>
    </row>
    <row r="2" spans="1:9" ht="47.25" customHeight="1" x14ac:dyDescent="0.4">
      <c r="A2" s="77" t="s">
        <v>170</v>
      </c>
      <c r="B2" s="78"/>
      <c r="C2" s="78"/>
      <c r="D2" s="78"/>
      <c r="E2" s="78"/>
      <c r="F2" s="78"/>
      <c r="G2" s="78"/>
      <c r="H2" s="78"/>
      <c r="I2" s="78"/>
    </row>
    <row r="3" spans="1:9" ht="0" hidden="1" customHeight="1" x14ac:dyDescent="0.3"/>
    <row r="4" spans="1:9" ht="12" customHeight="1" x14ac:dyDescent="0.3">
      <c r="A4" s="10" t="s">
        <v>171</v>
      </c>
      <c r="B4" s="10" t="s">
        <v>172</v>
      </c>
      <c r="C4" s="11" t="s">
        <v>173</v>
      </c>
      <c r="D4" s="11" t="s">
        <v>174</v>
      </c>
      <c r="E4" s="11" t="s">
        <v>175</v>
      </c>
      <c r="F4" s="11" t="s">
        <v>176</v>
      </c>
      <c r="G4" s="11" t="s">
        <v>177</v>
      </c>
      <c r="H4" s="11" t="s">
        <v>178</v>
      </c>
      <c r="I4" s="11" t="s">
        <v>179</v>
      </c>
    </row>
    <row r="5" spans="1:9" ht="12" customHeight="1" x14ac:dyDescent="0.3">
      <c r="A5" s="15" t="s">
        <v>9</v>
      </c>
      <c r="B5" s="16" t="s">
        <v>180</v>
      </c>
      <c r="C5" s="17" t="s">
        <v>181</v>
      </c>
      <c r="D5" s="18">
        <v>18731</v>
      </c>
      <c r="E5" s="18">
        <v>16197</v>
      </c>
      <c r="F5" s="18">
        <v>14018</v>
      </c>
      <c r="G5" s="18">
        <v>13690</v>
      </c>
      <c r="H5" s="18">
        <v>8940</v>
      </c>
      <c r="I5" s="18">
        <v>5609</v>
      </c>
    </row>
    <row r="6" spans="1:9" ht="12" customHeight="1" x14ac:dyDescent="0.3">
      <c r="A6" s="6" t="s">
        <v>0</v>
      </c>
      <c r="B6" s="16" t="s">
        <v>182</v>
      </c>
      <c r="C6" s="17" t="s">
        <v>181</v>
      </c>
      <c r="D6" s="18">
        <v>26027</v>
      </c>
      <c r="E6" s="18">
        <v>23840</v>
      </c>
      <c r="F6" s="18">
        <v>17778</v>
      </c>
      <c r="G6" s="18">
        <v>16657</v>
      </c>
      <c r="H6" s="18">
        <v>11131</v>
      </c>
      <c r="I6" s="18">
        <v>7829</v>
      </c>
    </row>
    <row r="7" spans="1:9" ht="12" customHeight="1" x14ac:dyDescent="0.3">
      <c r="A7" s="19" t="s">
        <v>0</v>
      </c>
      <c r="B7" s="20" t="s">
        <v>183</v>
      </c>
      <c r="C7" s="21" t="s">
        <v>184</v>
      </c>
      <c r="D7" s="22">
        <v>44758</v>
      </c>
      <c r="E7" s="22">
        <v>40037</v>
      </c>
      <c r="F7" s="22">
        <v>31796</v>
      </c>
      <c r="G7" s="22">
        <v>30347</v>
      </c>
      <c r="H7" s="22">
        <v>20071</v>
      </c>
      <c r="I7" s="22">
        <v>13438</v>
      </c>
    </row>
    <row r="8" spans="1:9" ht="12" customHeight="1" x14ac:dyDescent="0.3">
      <c r="A8" s="15" t="s">
        <v>10</v>
      </c>
      <c r="B8" s="16" t="s">
        <v>180</v>
      </c>
      <c r="C8" s="17" t="s">
        <v>181</v>
      </c>
      <c r="D8" s="18">
        <v>20142</v>
      </c>
      <c r="E8" s="18">
        <v>17598</v>
      </c>
      <c r="F8" s="18">
        <v>15014</v>
      </c>
      <c r="G8" s="18">
        <v>14789</v>
      </c>
      <c r="H8" s="18">
        <v>9782</v>
      </c>
      <c r="I8" s="18">
        <v>5974</v>
      </c>
    </row>
    <row r="9" spans="1:9" ht="12" customHeight="1" x14ac:dyDescent="0.3">
      <c r="A9" s="6" t="s">
        <v>0</v>
      </c>
      <c r="B9" s="16" t="s">
        <v>182</v>
      </c>
      <c r="C9" s="17" t="s">
        <v>181</v>
      </c>
      <c r="D9" s="18">
        <v>27865</v>
      </c>
      <c r="E9" s="18">
        <v>25731</v>
      </c>
      <c r="F9" s="18">
        <v>19127</v>
      </c>
      <c r="G9" s="18">
        <v>17951</v>
      </c>
      <c r="H9" s="18">
        <v>11957</v>
      </c>
      <c r="I9" s="18">
        <v>8376</v>
      </c>
    </row>
    <row r="10" spans="1:9" ht="12" customHeight="1" x14ac:dyDescent="0.3">
      <c r="A10" s="19" t="s">
        <v>0</v>
      </c>
      <c r="B10" s="20" t="s">
        <v>183</v>
      </c>
      <c r="C10" s="21" t="s">
        <v>185</v>
      </c>
      <c r="D10" s="22">
        <v>48007</v>
      </c>
      <c r="E10" s="22">
        <v>43329</v>
      </c>
      <c r="F10" s="22">
        <v>34141</v>
      </c>
      <c r="G10" s="22">
        <v>32740</v>
      </c>
      <c r="H10" s="22">
        <v>21739</v>
      </c>
      <c r="I10" s="22">
        <v>14350</v>
      </c>
    </row>
    <row r="11" spans="1:9" ht="12" customHeight="1" x14ac:dyDescent="0.3">
      <c r="A11" s="15" t="s">
        <v>11</v>
      </c>
      <c r="B11" s="16" t="s">
        <v>180</v>
      </c>
      <c r="C11" s="17" t="s">
        <v>181</v>
      </c>
      <c r="D11" s="18">
        <v>21107</v>
      </c>
      <c r="E11" s="18">
        <v>18195</v>
      </c>
      <c r="F11" s="18">
        <v>15319</v>
      </c>
      <c r="G11" s="18">
        <v>15018</v>
      </c>
      <c r="H11" s="18">
        <v>9938</v>
      </c>
      <c r="I11" s="18">
        <v>5811</v>
      </c>
    </row>
    <row r="12" spans="1:9" ht="12" customHeight="1" x14ac:dyDescent="0.3">
      <c r="A12" s="6" t="s">
        <v>0</v>
      </c>
      <c r="B12" s="16" t="s">
        <v>182</v>
      </c>
      <c r="C12" s="17" t="s">
        <v>181</v>
      </c>
      <c r="D12" s="18">
        <v>28775</v>
      </c>
      <c r="E12" s="18">
        <v>26442</v>
      </c>
      <c r="F12" s="18">
        <v>19471</v>
      </c>
      <c r="G12" s="18">
        <v>18522</v>
      </c>
      <c r="H12" s="18">
        <v>12309</v>
      </c>
      <c r="I12" s="18">
        <v>8223</v>
      </c>
    </row>
    <row r="13" spans="1:9" ht="12" customHeight="1" x14ac:dyDescent="0.3">
      <c r="A13" s="19" t="s">
        <v>0</v>
      </c>
      <c r="B13" s="20" t="s">
        <v>183</v>
      </c>
      <c r="C13" s="21" t="s">
        <v>186</v>
      </c>
      <c r="D13" s="22">
        <v>49882</v>
      </c>
      <c r="E13" s="22">
        <v>44637</v>
      </c>
      <c r="F13" s="22">
        <v>34790</v>
      </c>
      <c r="G13" s="22">
        <v>33540</v>
      </c>
      <c r="H13" s="22">
        <v>22247</v>
      </c>
      <c r="I13" s="22">
        <v>14034</v>
      </c>
    </row>
    <row r="14" spans="1:9" ht="12" customHeight="1" x14ac:dyDescent="0.3">
      <c r="A14" s="15" t="s">
        <v>12</v>
      </c>
      <c r="B14" s="16" t="s">
        <v>180</v>
      </c>
      <c r="C14" s="17" t="s">
        <v>181</v>
      </c>
      <c r="D14" s="18">
        <v>22742</v>
      </c>
      <c r="E14" s="18">
        <v>19441</v>
      </c>
      <c r="F14" s="18">
        <v>16270</v>
      </c>
      <c r="G14" s="18">
        <v>16229</v>
      </c>
      <c r="H14" s="18">
        <v>10840</v>
      </c>
      <c r="I14" s="18">
        <v>6510</v>
      </c>
    </row>
    <row r="15" spans="1:9" ht="12" customHeight="1" x14ac:dyDescent="0.3">
      <c r="A15" s="6" t="s">
        <v>0</v>
      </c>
      <c r="B15" s="16" t="s">
        <v>182</v>
      </c>
      <c r="C15" s="17" t="s">
        <v>181</v>
      </c>
      <c r="D15" s="18">
        <v>30778</v>
      </c>
      <c r="E15" s="18">
        <v>28526</v>
      </c>
      <c r="F15" s="18">
        <v>20825</v>
      </c>
      <c r="G15" s="18">
        <v>19975</v>
      </c>
      <c r="H15" s="18">
        <v>13463</v>
      </c>
      <c r="I15" s="18">
        <v>9034</v>
      </c>
    </row>
    <row r="16" spans="1:9" ht="12" customHeight="1" x14ac:dyDescent="0.3">
      <c r="A16" s="19" t="s">
        <v>0</v>
      </c>
      <c r="B16" s="20" t="s">
        <v>183</v>
      </c>
      <c r="C16" s="21" t="s">
        <v>187</v>
      </c>
      <c r="D16" s="22">
        <v>53520</v>
      </c>
      <c r="E16" s="22">
        <v>47967</v>
      </c>
      <c r="F16" s="22">
        <v>37095</v>
      </c>
      <c r="G16" s="22">
        <v>36204</v>
      </c>
      <c r="H16" s="22">
        <v>24303</v>
      </c>
      <c r="I16" s="22">
        <v>15544</v>
      </c>
    </row>
    <row r="17" spans="1:9" ht="12" customHeight="1" x14ac:dyDescent="0.3">
      <c r="A17" s="15" t="s">
        <v>13</v>
      </c>
      <c r="B17" s="16" t="s">
        <v>180</v>
      </c>
      <c r="C17" s="17" t="s">
        <v>181</v>
      </c>
      <c r="D17" s="18">
        <v>21694</v>
      </c>
      <c r="E17" s="18">
        <v>18543</v>
      </c>
      <c r="F17" s="18">
        <v>15427</v>
      </c>
      <c r="G17" s="18">
        <v>15513</v>
      </c>
      <c r="H17" s="18">
        <v>10550</v>
      </c>
      <c r="I17" s="18">
        <v>6305</v>
      </c>
    </row>
    <row r="18" spans="1:9" ht="12" customHeight="1" x14ac:dyDescent="0.3">
      <c r="A18" s="6" t="s">
        <v>0</v>
      </c>
      <c r="B18" s="16" t="s">
        <v>182</v>
      </c>
      <c r="C18" s="17" t="s">
        <v>181</v>
      </c>
      <c r="D18" s="18">
        <v>28691</v>
      </c>
      <c r="E18" s="18">
        <v>26571</v>
      </c>
      <c r="F18" s="18">
        <v>19739</v>
      </c>
      <c r="G18" s="18">
        <v>19020</v>
      </c>
      <c r="H18" s="18">
        <v>13049</v>
      </c>
      <c r="I18" s="18">
        <v>8728</v>
      </c>
    </row>
    <row r="19" spans="1:9" ht="12" customHeight="1" x14ac:dyDescent="0.3">
      <c r="A19" s="19" t="s">
        <v>0</v>
      </c>
      <c r="B19" s="20" t="s">
        <v>183</v>
      </c>
      <c r="C19" s="21" t="s">
        <v>188</v>
      </c>
      <c r="D19" s="22">
        <v>50385</v>
      </c>
      <c r="E19" s="22">
        <v>45114</v>
      </c>
      <c r="F19" s="22">
        <v>35166</v>
      </c>
      <c r="G19" s="22">
        <v>34533</v>
      </c>
      <c r="H19" s="22">
        <v>23599</v>
      </c>
      <c r="I19" s="22">
        <v>15033</v>
      </c>
    </row>
    <row r="20" spans="1:9" ht="12" customHeight="1" x14ac:dyDescent="0.3">
      <c r="A20" s="15" t="s">
        <v>14</v>
      </c>
      <c r="B20" s="16" t="s">
        <v>180</v>
      </c>
      <c r="C20" s="17" t="s">
        <v>181</v>
      </c>
      <c r="D20" s="18">
        <v>25796</v>
      </c>
      <c r="E20" s="18">
        <v>21993</v>
      </c>
      <c r="F20" s="18">
        <v>18423</v>
      </c>
      <c r="G20" s="18">
        <v>17946</v>
      </c>
      <c r="H20" s="18">
        <v>12395</v>
      </c>
      <c r="I20" s="18">
        <v>7581</v>
      </c>
    </row>
    <row r="21" spans="1:9" ht="12" customHeight="1" x14ac:dyDescent="0.3">
      <c r="A21" s="6" t="s">
        <v>0</v>
      </c>
      <c r="B21" s="16" t="s">
        <v>182</v>
      </c>
      <c r="C21" s="17" t="s">
        <v>181</v>
      </c>
      <c r="D21" s="18">
        <v>34235</v>
      </c>
      <c r="E21" s="18">
        <v>31429</v>
      </c>
      <c r="F21" s="18">
        <v>23299</v>
      </c>
      <c r="G21" s="18">
        <v>22125</v>
      </c>
      <c r="H21" s="18">
        <v>15186</v>
      </c>
      <c r="I21" s="18">
        <v>10433</v>
      </c>
    </row>
    <row r="22" spans="1:9" ht="12" customHeight="1" x14ac:dyDescent="0.3">
      <c r="A22" s="19" t="s">
        <v>0</v>
      </c>
      <c r="B22" s="20" t="s">
        <v>183</v>
      </c>
      <c r="C22" s="21" t="s">
        <v>189</v>
      </c>
      <c r="D22" s="22">
        <v>60031</v>
      </c>
      <c r="E22" s="22">
        <v>53422</v>
      </c>
      <c r="F22" s="22">
        <v>41722</v>
      </c>
      <c r="G22" s="22">
        <v>40071</v>
      </c>
      <c r="H22" s="22">
        <v>27581</v>
      </c>
      <c r="I22" s="22">
        <v>18014</v>
      </c>
    </row>
    <row r="23" spans="1:9" ht="12" customHeight="1" x14ac:dyDescent="0.3">
      <c r="A23" s="76" t="s">
        <v>47</v>
      </c>
      <c r="B23" s="76"/>
      <c r="C23" s="76"/>
      <c r="D23" s="76"/>
      <c r="E23" s="76"/>
      <c r="F23" s="76"/>
      <c r="G23" s="76"/>
      <c r="H23" s="76"/>
      <c r="I23" s="76"/>
    </row>
    <row r="24" spans="1:9" ht="12" customHeight="1" x14ac:dyDescent="0.3"/>
    <row r="25" spans="1:9" ht="12" customHeight="1" x14ac:dyDescent="0.3">
      <c r="A25" s="23" t="s">
        <v>190</v>
      </c>
    </row>
    <row r="26" spans="1:9" ht="12" customHeight="1" x14ac:dyDescent="0.3"/>
  </sheetData>
  <mergeCells count="2">
    <mergeCell ref="A23:I23"/>
    <mergeCell ref="A2:I2"/>
  </mergeCells>
  <hyperlinks>
    <hyperlink ref="A25" location="'Contents'!A1" display="#'Contents'!A1"/>
  </hyperlinks>
  <pageMargins left="0.01" right="0.01" top="0.5" bottom="0.5"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5"/>
  <sheetViews>
    <sheetView zoomScaleNormal="100" workbookViewId="0"/>
  </sheetViews>
  <sheetFormatPr defaultColWidth="11.09765625" defaultRowHeight="13" customHeight="1" x14ac:dyDescent="0.3"/>
  <cols>
    <col min="1" max="1" width="11.69921875" bestFit="1" customWidth="1"/>
    <col min="2" max="2" width="9.69921875" customWidth="1"/>
    <col min="3" max="3" width="6.69921875" style="35" bestFit="1" customWidth="1"/>
    <col min="4" max="4" width="1.3984375" style="35" customWidth="1"/>
    <col min="5" max="6" width="10.69921875" bestFit="1" customWidth="1"/>
    <col min="7" max="7" width="1.8984375" customWidth="1"/>
  </cols>
  <sheetData>
    <row r="1" spans="1:6" s="62" customFormat="1" ht="13" customHeight="1" x14ac:dyDescent="0.4">
      <c r="A1" s="91" t="s">
        <v>301</v>
      </c>
    </row>
    <row r="2" spans="1:6" ht="47.25" customHeight="1" x14ac:dyDescent="0.4">
      <c r="A2" s="77" t="s">
        <v>296</v>
      </c>
      <c r="B2" s="78"/>
      <c r="C2" s="79"/>
      <c r="D2" s="79"/>
      <c r="E2" s="78"/>
      <c r="F2" s="78"/>
    </row>
    <row r="3" spans="1:6" ht="2.5" customHeight="1" x14ac:dyDescent="0.3"/>
    <row r="4" spans="1:6" s="35" customFormat="1" x14ac:dyDescent="0.3">
      <c r="A4" s="37"/>
      <c r="B4" s="80" t="s">
        <v>13</v>
      </c>
      <c r="C4" s="80"/>
      <c r="D4" s="37"/>
      <c r="E4" s="80" t="s">
        <v>14</v>
      </c>
      <c r="F4" s="80"/>
    </row>
    <row r="5" spans="1:6" ht="32.15" customHeight="1" x14ac:dyDescent="0.3">
      <c r="A5" s="38" t="s">
        <v>191</v>
      </c>
      <c r="B5" s="39" t="s">
        <v>298</v>
      </c>
      <c r="C5" s="40" t="s">
        <v>192</v>
      </c>
      <c r="D5" s="38"/>
      <c r="E5" s="39" t="s">
        <v>298</v>
      </c>
      <c r="F5" s="40" t="s">
        <v>192</v>
      </c>
    </row>
    <row r="6" spans="1:6" ht="12" customHeight="1" x14ac:dyDescent="0.3">
      <c r="A6" s="6" t="s">
        <v>193</v>
      </c>
      <c r="B6" s="18">
        <v>289285</v>
      </c>
      <c r="C6" s="18">
        <v>80887</v>
      </c>
      <c r="D6" s="24"/>
      <c r="E6" s="18">
        <v>292126</v>
      </c>
      <c r="F6" s="18">
        <v>87667</v>
      </c>
    </row>
    <row r="7" spans="1:6" ht="12" customHeight="1" x14ac:dyDescent="0.3">
      <c r="A7" s="6" t="s">
        <v>194</v>
      </c>
      <c r="B7" s="18">
        <v>92144</v>
      </c>
      <c r="C7" s="18">
        <v>22469</v>
      </c>
      <c r="D7" s="24"/>
      <c r="E7" s="18">
        <v>93181.5</v>
      </c>
      <c r="F7" s="18">
        <v>23050</v>
      </c>
    </row>
    <row r="8" spans="1:6" ht="12" customHeight="1" x14ac:dyDescent="0.3">
      <c r="A8" s="6" t="s">
        <v>195</v>
      </c>
      <c r="B8" s="18">
        <v>235962</v>
      </c>
      <c r="C8" s="18">
        <v>103498</v>
      </c>
      <c r="D8" s="24"/>
      <c r="E8" s="18">
        <v>238522</v>
      </c>
      <c r="F8" s="18">
        <v>112205</v>
      </c>
    </row>
    <row r="9" spans="1:6" ht="12" customHeight="1" x14ac:dyDescent="0.3">
      <c r="A9" s="6" t="s">
        <v>196</v>
      </c>
      <c r="B9" s="18">
        <v>106939</v>
      </c>
      <c r="C9" s="18">
        <v>49015</v>
      </c>
      <c r="D9" s="24"/>
      <c r="E9" s="18">
        <v>108038.5</v>
      </c>
      <c r="F9" s="18">
        <v>44993</v>
      </c>
    </row>
    <row r="10" spans="1:6" ht="12" customHeight="1" x14ac:dyDescent="0.3">
      <c r="A10" s="6" t="s">
        <v>197</v>
      </c>
      <c r="B10" s="18">
        <v>44981</v>
      </c>
      <c r="C10" s="18">
        <v>17335</v>
      </c>
      <c r="D10" s="24"/>
      <c r="E10" s="18">
        <v>45453.5</v>
      </c>
      <c r="F10" s="18">
        <v>17419</v>
      </c>
    </row>
    <row r="11" spans="1:6" ht="12" customHeight="1" x14ac:dyDescent="0.3">
      <c r="A11" s="13" t="s">
        <v>198</v>
      </c>
      <c r="B11" s="26">
        <v>77605</v>
      </c>
      <c r="C11" s="36">
        <v>83319</v>
      </c>
      <c r="D11" s="25"/>
      <c r="E11" s="26">
        <v>78100.5</v>
      </c>
      <c r="F11" s="26">
        <v>83224</v>
      </c>
    </row>
    <row r="12" spans="1:6" ht="31" customHeight="1" x14ac:dyDescent="0.3">
      <c r="A12" s="76" t="s">
        <v>297</v>
      </c>
      <c r="B12" s="76"/>
      <c r="C12" s="76"/>
      <c r="D12" s="76"/>
      <c r="E12" s="76"/>
      <c r="F12" s="76"/>
    </row>
    <row r="13" spans="1:6" ht="12" customHeight="1" x14ac:dyDescent="0.3"/>
    <row r="14" spans="1:6" ht="12" customHeight="1" x14ac:dyDescent="0.3">
      <c r="A14" s="23" t="s">
        <v>190</v>
      </c>
    </row>
    <row r="15" spans="1:6" ht="12" customHeight="1" x14ac:dyDescent="0.3"/>
  </sheetData>
  <mergeCells count="4">
    <mergeCell ref="A12:F12"/>
    <mergeCell ref="A2:F2"/>
    <mergeCell ref="E4:F4"/>
    <mergeCell ref="B4:C4"/>
  </mergeCells>
  <hyperlinks>
    <hyperlink ref="A14" location="'Contents'!A1" display="#'Contents'!A1"/>
  </hyperlinks>
  <pageMargins left="0.01" right="0.01" top="0.5" bottom="0.5" header="0" footer="0"/>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44"/>
  <sheetViews>
    <sheetView zoomScaleNormal="100" workbookViewId="0"/>
  </sheetViews>
  <sheetFormatPr defaultColWidth="11.09765625" defaultRowHeight="13" customHeight="1" x14ac:dyDescent="0.3"/>
  <cols>
    <col min="1" max="2" width="15.69921875" bestFit="1" customWidth="1"/>
    <col min="3" max="7" width="11.69921875" bestFit="1" customWidth="1"/>
  </cols>
  <sheetData>
    <row r="1" spans="1:7" s="62" customFormat="1" ht="13" customHeight="1" x14ac:dyDescent="0.4">
      <c r="A1" s="91" t="s">
        <v>301</v>
      </c>
    </row>
    <row r="2" spans="1:7" ht="47.25" customHeight="1" x14ac:dyDescent="0.4">
      <c r="A2" s="77" t="s">
        <v>199</v>
      </c>
      <c r="B2" s="78"/>
      <c r="C2" s="78"/>
      <c r="D2" s="78"/>
      <c r="E2" s="78"/>
      <c r="F2" s="78"/>
      <c r="G2" s="78"/>
    </row>
    <row r="3" spans="1:7" ht="0" hidden="1" customHeight="1" x14ac:dyDescent="0.3"/>
    <row r="4" spans="1:7" ht="24" customHeight="1" x14ac:dyDescent="0.3">
      <c r="A4" s="10" t="s">
        <v>171</v>
      </c>
      <c r="B4" s="10" t="s">
        <v>200</v>
      </c>
      <c r="C4" s="27" t="s">
        <v>201</v>
      </c>
      <c r="D4" s="27" t="s">
        <v>202</v>
      </c>
      <c r="E4" s="27" t="s">
        <v>203</v>
      </c>
      <c r="F4" s="11" t="s">
        <v>204</v>
      </c>
      <c r="G4" s="27" t="s">
        <v>205</v>
      </c>
    </row>
    <row r="5" spans="1:7" ht="12" customHeight="1" x14ac:dyDescent="0.3">
      <c r="A5" s="15" t="s">
        <v>9</v>
      </c>
      <c r="B5" s="28" t="s">
        <v>193</v>
      </c>
      <c r="C5" s="17">
        <v>12</v>
      </c>
      <c r="D5" s="17">
        <v>24</v>
      </c>
      <c r="E5" s="18">
        <v>13</v>
      </c>
      <c r="F5" s="17">
        <v>4</v>
      </c>
      <c r="G5" s="18">
        <v>3</v>
      </c>
    </row>
    <row r="6" spans="1:7" ht="12" customHeight="1" x14ac:dyDescent="0.3">
      <c r="A6" s="6" t="s">
        <v>0</v>
      </c>
      <c r="B6" s="28" t="s">
        <v>194</v>
      </c>
      <c r="C6" s="17">
        <v>5</v>
      </c>
      <c r="D6" s="17">
        <v>11</v>
      </c>
      <c r="E6" s="18">
        <v>13</v>
      </c>
      <c r="F6" s="17" t="s">
        <v>206</v>
      </c>
      <c r="G6" s="18">
        <v>2</v>
      </c>
    </row>
    <row r="7" spans="1:7" ht="12" customHeight="1" x14ac:dyDescent="0.3">
      <c r="A7" s="6" t="s">
        <v>0</v>
      </c>
      <c r="B7" s="28" t="s">
        <v>195</v>
      </c>
      <c r="C7" s="17">
        <v>6</v>
      </c>
      <c r="D7" s="17">
        <v>6</v>
      </c>
      <c r="E7" s="18">
        <v>8</v>
      </c>
      <c r="F7" s="17">
        <v>6</v>
      </c>
      <c r="G7" s="18">
        <v>10</v>
      </c>
    </row>
    <row r="8" spans="1:7" ht="12" customHeight="1" x14ac:dyDescent="0.3">
      <c r="A8" s="6" t="s">
        <v>0</v>
      </c>
      <c r="B8" s="28" t="s">
        <v>196</v>
      </c>
      <c r="C8" s="17">
        <v>1</v>
      </c>
      <c r="D8" s="17">
        <v>1</v>
      </c>
      <c r="E8" s="18">
        <v>5</v>
      </c>
      <c r="F8" s="17">
        <v>6</v>
      </c>
      <c r="G8" s="18">
        <v>8</v>
      </c>
    </row>
    <row r="9" spans="1:7" ht="12" customHeight="1" x14ac:dyDescent="0.3">
      <c r="A9" s="6" t="s">
        <v>0</v>
      </c>
      <c r="B9" s="28" t="s">
        <v>197</v>
      </c>
      <c r="C9" s="17">
        <v>1</v>
      </c>
      <c r="D9" s="17">
        <v>1</v>
      </c>
      <c r="E9" s="18">
        <v>7</v>
      </c>
      <c r="F9" s="17">
        <v>1</v>
      </c>
      <c r="G9" s="18">
        <v>4</v>
      </c>
    </row>
    <row r="10" spans="1:7" ht="12" customHeight="1" x14ac:dyDescent="0.3">
      <c r="A10" s="13" t="s">
        <v>0</v>
      </c>
      <c r="B10" s="29" t="s">
        <v>198</v>
      </c>
      <c r="C10" s="30" t="s">
        <v>207</v>
      </c>
      <c r="D10" s="30" t="s">
        <v>207</v>
      </c>
      <c r="E10" s="26">
        <v>1</v>
      </c>
      <c r="F10" s="30">
        <v>14</v>
      </c>
      <c r="G10" s="26">
        <v>55</v>
      </c>
    </row>
    <row r="11" spans="1:7" ht="12" customHeight="1" x14ac:dyDescent="0.3">
      <c r="A11" s="15" t="s">
        <v>10</v>
      </c>
      <c r="B11" s="28" t="s">
        <v>193</v>
      </c>
      <c r="C11" s="17">
        <v>12</v>
      </c>
      <c r="D11" s="17">
        <v>22</v>
      </c>
      <c r="E11" s="18">
        <v>13</v>
      </c>
      <c r="F11" s="17">
        <v>4</v>
      </c>
      <c r="G11" s="18">
        <v>3</v>
      </c>
    </row>
    <row r="12" spans="1:7" ht="12" customHeight="1" x14ac:dyDescent="0.3">
      <c r="A12" s="6" t="s">
        <v>0</v>
      </c>
      <c r="B12" s="28" t="s">
        <v>194</v>
      </c>
      <c r="C12" s="17">
        <v>5</v>
      </c>
      <c r="D12" s="17">
        <v>12</v>
      </c>
      <c r="E12" s="18">
        <v>12</v>
      </c>
      <c r="F12" s="17" t="s">
        <v>206</v>
      </c>
      <c r="G12" s="18">
        <v>2</v>
      </c>
    </row>
    <row r="13" spans="1:7" ht="12" customHeight="1" x14ac:dyDescent="0.3">
      <c r="A13" s="6" t="s">
        <v>0</v>
      </c>
      <c r="B13" s="28" t="s">
        <v>195</v>
      </c>
      <c r="C13" s="17">
        <v>6</v>
      </c>
      <c r="D13" s="17">
        <v>7</v>
      </c>
      <c r="E13" s="18">
        <v>9</v>
      </c>
      <c r="F13" s="17">
        <v>6</v>
      </c>
      <c r="G13" s="18">
        <v>10</v>
      </c>
    </row>
    <row r="14" spans="1:7" ht="12" customHeight="1" x14ac:dyDescent="0.3">
      <c r="A14" s="6" t="s">
        <v>0</v>
      </c>
      <c r="B14" s="28" t="s">
        <v>196</v>
      </c>
      <c r="C14" s="17">
        <v>1</v>
      </c>
      <c r="D14" s="17">
        <v>1</v>
      </c>
      <c r="E14" s="18">
        <v>5</v>
      </c>
      <c r="F14" s="17">
        <v>6</v>
      </c>
      <c r="G14" s="18">
        <v>9</v>
      </c>
    </row>
    <row r="15" spans="1:7" ht="12" customHeight="1" x14ac:dyDescent="0.3">
      <c r="A15" s="6" t="s">
        <v>0</v>
      </c>
      <c r="B15" s="28" t="s">
        <v>197</v>
      </c>
      <c r="C15" s="17">
        <v>1</v>
      </c>
      <c r="D15" s="17">
        <v>2</v>
      </c>
      <c r="E15" s="18">
        <v>7</v>
      </c>
      <c r="F15" s="17">
        <v>1</v>
      </c>
      <c r="G15" s="18">
        <v>5</v>
      </c>
    </row>
    <row r="16" spans="1:7" ht="12" customHeight="1" x14ac:dyDescent="0.3">
      <c r="A16" s="13" t="s">
        <v>0</v>
      </c>
      <c r="B16" s="29" t="s">
        <v>198</v>
      </c>
      <c r="C16" s="30" t="s">
        <v>207</v>
      </c>
      <c r="D16" s="30" t="s">
        <v>207</v>
      </c>
      <c r="E16" s="26">
        <v>1</v>
      </c>
      <c r="F16" s="30">
        <v>14</v>
      </c>
      <c r="G16" s="26">
        <v>55</v>
      </c>
    </row>
    <row r="17" spans="1:7" ht="12" customHeight="1" x14ac:dyDescent="0.3">
      <c r="A17" s="15" t="s">
        <v>11</v>
      </c>
      <c r="B17" s="28" t="s">
        <v>193</v>
      </c>
      <c r="C17" s="17">
        <v>13</v>
      </c>
      <c r="D17" s="17">
        <v>23</v>
      </c>
      <c r="E17" s="18">
        <v>13</v>
      </c>
      <c r="F17" s="17">
        <v>4</v>
      </c>
      <c r="G17" s="18">
        <v>3</v>
      </c>
    </row>
    <row r="18" spans="1:7" ht="12" customHeight="1" x14ac:dyDescent="0.3">
      <c r="A18" s="6" t="s">
        <v>0</v>
      </c>
      <c r="B18" s="28" t="s">
        <v>194</v>
      </c>
      <c r="C18" s="17">
        <v>5</v>
      </c>
      <c r="D18" s="17">
        <v>12</v>
      </c>
      <c r="E18" s="18">
        <v>13</v>
      </c>
      <c r="F18" s="17" t="s">
        <v>206</v>
      </c>
      <c r="G18" s="18">
        <v>2</v>
      </c>
    </row>
    <row r="19" spans="1:7" ht="12" customHeight="1" x14ac:dyDescent="0.3">
      <c r="A19" s="6" t="s">
        <v>0</v>
      </c>
      <c r="B19" s="28" t="s">
        <v>195</v>
      </c>
      <c r="C19" s="17">
        <v>6</v>
      </c>
      <c r="D19" s="17">
        <v>7</v>
      </c>
      <c r="E19" s="18">
        <v>9</v>
      </c>
      <c r="F19" s="17">
        <v>6</v>
      </c>
      <c r="G19" s="18">
        <v>10</v>
      </c>
    </row>
    <row r="20" spans="1:7" ht="12" customHeight="1" x14ac:dyDescent="0.3">
      <c r="A20" s="6" t="s">
        <v>0</v>
      </c>
      <c r="B20" s="28" t="s">
        <v>196</v>
      </c>
      <c r="C20" s="17">
        <v>1</v>
      </c>
      <c r="D20" s="17">
        <v>1</v>
      </c>
      <c r="E20" s="18">
        <v>5</v>
      </c>
      <c r="F20" s="17">
        <v>6</v>
      </c>
      <c r="G20" s="18">
        <v>8</v>
      </c>
    </row>
    <row r="21" spans="1:7" ht="12" customHeight="1" x14ac:dyDescent="0.3">
      <c r="A21" s="6" t="s">
        <v>0</v>
      </c>
      <c r="B21" s="28" t="s">
        <v>197</v>
      </c>
      <c r="C21" s="17">
        <v>1</v>
      </c>
      <c r="D21" s="17">
        <v>2</v>
      </c>
      <c r="E21" s="18">
        <v>7</v>
      </c>
      <c r="F21" s="17">
        <v>1</v>
      </c>
      <c r="G21" s="18">
        <v>5</v>
      </c>
    </row>
    <row r="22" spans="1:7" ht="12" customHeight="1" x14ac:dyDescent="0.3">
      <c r="A22" s="13" t="s">
        <v>0</v>
      </c>
      <c r="B22" s="29" t="s">
        <v>198</v>
      </c>
      <c r="C22" s="30" t="s">
        <v>207</v>
      </c>
      <c r="D22" s="30" t="s">
        <v>207</v>
      </c>
      <c r="E22" s="26">
        <v>1</v>
      </c>
      <c r="F22" s="30">
        <v>14</v>
      </c>
      <c r="G22" s="26">
        <v>55</v>
      </c>
    </row>
    <row r="23" spans="1:7" ht="12" customHeight="1" x14ac:dyDescent="0.3">
      <c r="A23" s="15" t="s">
        <v>12</v>
      </c>
      <c r="B23" s="28" t="s">
        <v>193</v>
      </c>
      <c r="C23" s="17">
        <v>13</v>
      </c>
      <c r="D23" s="17">
        <v>24</v>
      </c>
      <c r="E23" s="18">
        <v>12</v>
      </c>
      <c r="F23" s="17">
        <v>5</v>
      </c>
      <c r="G23" s="18">
        <v>1</v>
      </c>
    </row>
    <row r="24" spans="1:7" ht="12" customHeight="1" x14ac:dyDescent="0.3">
      <c r="A24" s="6" t="s">
        <v>0</v>
      </c>
      <c r="B24" s="28" t="s">
        <v>194</v>
      </c>
      <c r="C24" s="17">
        <v>5</v>
      </c>
      <c r="D24" s="17">
        <v>13</v>
      </c>
      <c r="E24" s="18">
        <v>13</v>
      </c>
      <c r="F24" s="17" t="s">
        <v>206</v>
      </c>
      <c r="G24" s="18">
        <v>2</v>
      </c>
    </row>
    <row r="25" spans="1:7" ht="12" customHeight="1" x14ac:dyDescent="0.3">
      <c r="A25" s="6" t="s">
        <v>0</v>
      </c>
      <c r="B25" s="28" t="s">
        <v>195</v>
      </c>
      <c r="C25" s="17">
        <v>6</v>
      </c>
      <c r="D25" s="17">
        <v>8</v>
      </c>
      <c r="E25" s="18">
        <v>12</v>
      </c>
      <c r="F25" s="17">
        <v>6</v>
      </c>
      <c r="G25" s="18">
        <v>10</v>
      </c>
    </row>
    <row r="26" spans="1:7" ht="12" customHeight="1" x14ac:dyDescent="0.3">
      <c r="A26" s="6" t="s">
        <v>0</v>
      </c>
      <c r="B26" s="28" t="s">
        <v>196</v>
      </c>
      <c r="C26" s="17">
        <v>1</v>
      </c>
      <c r="D26" s="17">
        <v>1</v>
      </c>
      <c r="E26" s="18">
        <v>5</v>
      </c>
      <c r="F26" s="17">
        <v>6</v>
      </c>
      <c r="G26" s="18">
        <v>9</v>
      </c>
    </row>
    <row r="27" spans="1:7" ht="12" customHeight="1" x14ac:dyDescent="0.3">
      <c r="A27" s="6" t="s">
        <v>0</v>
      </c>
      <c r="B27" s="28" t="s">
        <v>197</v>
      </c>
      <c r="C27" s="17">
        <v>1</v>
      </c>
      <c r="D27" s="17">
        <v>2</v>
      </c>
      <c r="E27" s="18">
        <v>7</v>
      </c>
      <c r="F27" s="17">
        <v>1</v>
      </c>
      <c r="G27" s="18">
        <v>5</v>
      </c>
    </row>
    <row r="28" spans="1:7" ht="12" customHeight="1" x14ac:dyDescent="0.3">
      <c r="A28" s="13" t="s">
        <v>0</v>
      </c>
      <c r="B28" s="29" t="s">
        <v>198</v>
      </c>
      <c r="C28" s="30" t="s">
        <v>207</v>
      </c>
      <c r="D28" s="30" t="s">
        <v>207</v>
      </c>
      <c r="E28" s="26">
        <v>1</v>
      </c>
      <c r="F28" s="30">
        <v>14</v>
      </c>
      <c r="G28" s="26">
        <v>55</v>
      </c>
    </row>
    <row r="29" spans="1:7" ht="12" customHeight="1" x14ac:dyDescent="0.3">
      <c r="A29" s="15" t="s">
        <v>13</v>
      </c>
      <c r="B29" s="28" t="s">
        <v>193</v>
      </c>
      <c r="C29" s="17">
        <v>12</v>
      </c>
      <c r="D29" s="17">
        <v>22</v>
      </c>
      <c r="E29" s="18">
        <v>11</v>
      </c>
      <c r="F29" s="17">
        <v>5</v>
      </c>
      <c r="G29" s="18">
        <v>1</v>
      </c>
    </row>
    <row r="30" spans="1:7" ht="12" customHeight="1" x14ac:dyDescent="0.3">
      <c r="A30" s="6" t="s">
        <v>0</v>
      </c>
      <c r="B30" s="28" t="s">
        <v>194</v>
      </c>
      <c r="C30" s="17">
        <v>5</v>
      </c>
      <c r="D30" s="17">
        <v>13</v>
      </c>
      <c r="E30" s="18">
        <v>13</v>
      </c>
      <c r="F30" s="17" t="s">
        <v>206</v>
      </c>
      <c r="G30" s="18">
        <v>2</v>
      </c>
    </row>
    <row r="31" spans="1:7" ht="12" customHeight="1" x14ac:dyDescent="0.3">
      <c r="A31" s="6" t="s">
        <v>0</v>
      </c>
      <c r="B31" s="28" t="s">
        <v>195</v>
      </c>
      <c r="C31" s="17">
        <v>5</v>
      </c>
      <c r="D31" s="17">
        <v>8</v>
      </c>
      <c r="E31" s="18">
        <v>12</v>
      </c>
      <c r="F31" s="17">
        <v>6</v>
      </c>
      <c r="G31" s="18">
        <v>11</v>
      </c>
    </row>
    <row r="32" spans="1:7" ht="12" customHeight="1" x14ac:dyDescent="0.3">
      <c r="A32" s="6" t="s">
        <v>0</v>
      </c>
      <c r="B32" s="28" t="s">
        <v>196</v>
      </c>
      <c r="C32" s="17">
        <v>2</v>
      </c>
      <c r="D32" s="17">
        <v>1</v>
      </c>
      <c r="E32" s="18">
        <v>5</v>
      </c>
      <c r="F32" s="17">
        <v>6</v>
      </c>
      <c r="G32" s="18">
        <v>8</v>
      </c>
    </row>
    <row r="33" spans="1:7" ht="12" customHeight="1" x14ac:dyDescent="0.3">
      <c r="A33" s="6" t="s">
        <v>0</v>
      </c>
      <c r="B33" s="28" t="s">
        <v>197</v>
      </c>
      <c r="C33" s="17">
        <v>1</v>
      </c>
      <c r="D33" s="17">
        <v>2</v>
      </c>
      <c r="E33" s="18">
        <v>7</v>
      </c>
      <c r="F33" s="17">
        <v>1</v>
      </c>
      <c r="G33" s="18">
        <v>5</v>
      </c>
    </row>
    <row r="34" spans="1:7" ht="12" customHeight="1" x14ac:dyDescent="0.3">
      <c r="A34" s="13" t="s">
        <v>0</v>
      </c>
      <c r="B34" s="29" t="s">
        <v>198</v>
      </c>
      <c r="C34" s="30" t="s">
        <v>207</v>
      </c>
      <c r="D34" s="30" t="s">
        <v>207</v>
      </c>
      <c r="E34" s="26">
        <v>1</v>
      </c>
      <c r="F34" s="30">
        <v>14</v>
      </c>
      <c r="G34" s="26">
        <v>55</v>
      </c>
    </row>
    <row r="35" spans="1:7" ht="12" customHeight="1" x14ac:dyDescent="0.3">
      <c r="A35" s="15" t="s">
        <v>14</v>
      </c>
      <c r="B35" s="28" t="s">
        <v>193</v>
      </c>
      <c r="C35" s="17">
        <v>12</v>
      </c>
      <c r="D35" s="17">
        <v>24</v>
      </c>
      <c r="E35" s="18">
        <v>11</v>
      </c>
      <c r="F35" s="17">
        <v>5</v>
      </c>
      <c r="G35" s="18">
        <v>1</v>
      </c>
    </row>
    <row r="36" spans="1:7" ht="12" customHeight="1" x14ac:dyDescent="0.3">
      <c r="A36" s="6" t="s">
        <v>0</v>
      </c>
      <c r="B36" s="28" t="s">
        <v>194</v>
      </c>
      <c r="C36" s="17">
        <v>6</v>
      </c>
      <c r="D36" s="17">
        <v>11</v>
      </c>
      <c r="E36" s="18">
        <v>13</v>
      </c>
      <c r="F36" s="17" t="s">
        <v>206</v>
      </c>
      <c r="G36" s="18">
        <v>2</v>
      </c>
    </row>
    <row r="37" spans="1:7" ht="12" customHeight="1" x14ac:dyDescent="0.3">
      <c r="A37" s="6" t="s">
        <v>0</v>
      </c>
      <c r="B37" s="28" t="s">
        <v>195</v>
      </c>
      <c r="C37" s="17">
        <v>5</v>
      </c>
      <c r="D37" s="17">
        <v>9</v>
      </c>
      <c r="E37" s="18">
        <v>12</v>
      </c>
      <c r="F37" s="17">
        <v>6</v>
      </c>
      <c r="G37" s="18">
        <v>11</v>
      </c>
    </row>
    <row r="38" spans="1:7" ht="12" customHeight="1" x14ac:dyDescent="0.3">
      <c r="A38" s="6" t="s">
        <v>0</v>
      </c>
      <c r="B38" s="28" t="s">
        <v>196</v>
      </c>
      <c r="C38" s="17">
        <v>3</v>
      </c>
      <c r="D38" s="17">
        <v>1</v>
      </c>
      <c r="E38" s="18">
        <v>5</v>
      </c>
      <c r="F38" s="17">
        <v>6</v>
      </c>
      <c r="G38" s="18">
        <v>7</v>
      </c>
    </row>
    <row r="39" spans="1:7" ht="12" customHeight="1" x14ac:dyDescent="0.3">
      <c r="A39" s="6" t="s">
        <v>0</v>
      </c>
      <c r="B39" s="28" t="s">
        <v>197</v>
      </c>
      <c r="C39" s="17">
        <v>2</v>
      </c>
      <c r="D39" s="17">
        <v>4</v>
      </c>
      <c r="E39" s="18">
        <v>5</v>
      </c>
      <c r="F39" s="17">
        <v>1</v>
      </c>
      <c r="G39" s="18">
        <v>6</v>
      </c>
    </row>
    <row r="40" spans="1:7" ht="12" customHeight="1" x14ac:dyDescent="0.3">
      <c r="A40" s="13" t="s">
        <v>0</v>
      </c>
      <c r="B40" s="29" t="s">
        <v>198</v>
      </c>
      <c r="C40" s="30" t="s">
        <v>207</v>
      </c>
      <c r="D40" s="30" t="s">
        <v>207</v>
      </c>
      <c r="E40" s="26">
        <v>1</v>
      </c>
      <c r="F40" s="30">
        <v>14</v>
      </c>
      <c r="G40" s="26">
        <v>54</v>
      </c>
    </row>
    <row r="41" spans="1:7" ht="12" customHeight="1" x14ac:dyDescent="0.3">
      <c r="A41" s="76" t="s">
        <v>47</v>
      </c>
      <c r="B41" s="76"/>
      <c r="C41" s="76"/>
      <c r="D41" s="76"/>
      <c r="E41" s="76"/>
      <c r="F41" s="76"/>
      <c r="G41" s="76"/>
    </row>
    <row r="42" spans="1:7" ht="12" customHeight="1" x14ac:dyDescent="0.3"/>
    <row r="43" spans="1:7" ht="12" customHeight="1" x14ac:dyDescent="0.3">
      <c r="A43" s="23" t="s">
        <v>190</v>
      </c>
    </row>
    <row r="44" spans="1:7" ht="12" customHeight="1" x14ac:dyDescent="0.3"/>
  </sheetData>
  <mergeCells count="2">
    <mergeCell ref="A41:G41"/>
    <mergeCell ref="A2:G2"/>
  </mergeCells>
  <hyperlinks>
    <hyperlink ref="A43" location="'Contents'!A1" display="#'Contents'!A1"/>
  </hyperlinks>
  <pageMargins left="0.01" right="0.01" top="0.5" bottom="0.5" header="0" footer="0"/>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2"/>
  <sheetViews>
    <sheetView zoomScaleNormal="100" workbookViewId="0"/>
  </sheetViews>
  <sheetFormatPr defaultColWidth="11.09765625" defaultRowHeight="13" customHeight="1" x14ac:dyDescent="0.3"/>
  <cols>
    <col min="1" max="1" width="55.09765625" style="64" bestFit="1" customWidth="1"/>
    <col min="2" max="2" width="24.296875" style="64" bestFit="1" customWidth="1"/>
    <col min="3" max="3" width="9" style="42" bestFit="1" customWidth="1"/>
    <col min="4" max="4" width="10.8984375" style="42" bestFit="1" customWidth="1"/>
    <col min="5" max="5" width="8" style="42" bestFit="1" customWidth="1"/>
    <col min="6" max="7" width="9.3984375" style="42" bestFit="1" customWidth="1"/>
    <col min="8" max="8" width="13.8984375" style="42" bestFit="1" customWidth="1"/>
    <col min="9" max="9" width="1.8984375" style="42" customWidth="1"/>
    <col min="10" max="10" width="9" style="41" bestFit="1" customWidth="1"/>
    <col min="11" max="11" width="10.8984375" style="41" bestFit="1" customWidth="1"/>
    <col min="12" max="12" width="8" style="41" bestFit="1" customWidth="1"/>
    <col min="13" max="14" width="9.3984375" style="41" bestFit="1" customWidth="1"/>
    <col min="15" max="15" width="13.8984375" style="41" bestFit="1" customWidth="1"/>
    <col min="16" max="16" width="2.8984375" style="42" customWidth="1"/>
    <col min="17" max="17" width="16.8984375" style="41" bestFit="1" customWidth="1"/>
    <col min="18" max="16384" width="11.09765625" style="41"/>
  </cols>
  <sheetData>
    <row r="1" spans="1:17" s="63" customFormat="1" ht="13" customHeight="1" x14ac:dyDescent="0.4">
      <c r="A1" s="91" t="s">
        <v>301</v>
      </c>
      <c r="B1" s="75"/>
    </row>
    <row r="2" spans="1:17" ht="27" customHeight="1" x14ac:dyDescent="0.4">
      <c r="A2" s="83" t="s">
        <v>299</v>
      </c>
      <c r="B2" s="84"/>
      <c r="C2" s="85"/>
      <c r="D2" s="85"/>
      <c r="E2" s="85"/>
      <c r="F2" s="85"/>
      <c r="G2" s="85"/>
      <c r="H2" s="85"/>
      <c r="I2" s="85"/>
      <c r="J2" s="84"/>
      <c r="K2" s="84"/>
      <c r="L2" s="84"/>
      <c r="M2" s="84"/>
      <c r="N2" s="84"/>
      <c r="O2" s="84"/>
      <c r="P2" s="85"/>
      <c r="Q2" s="84"/>
    </row>
    <row r="3" spans="1:17" ht="13" hidden="1" customHeight="1" x14ac:dyDescent="0.3"/>
    <row r="4" spans="1:17" s="42" customFormat="1" ht="24" customHeight="1" x14ac:dyDescent="0.3">
      <c r="A4" s="65"/>
      <c r="B4" s="65"/>
      <c r="C4" s="90" t="s">
        <v>13</v>
      </c>
      <c r="D4" s="90"/>
      <c r="E4" s="90"/>
      <c r="F4" s="90"/>
      <c r="G4" s="90"/>
      <c r="H4" s="90"/>
      <c r="I4" s="59"/>
      <c r="J4" s="89" t="s">
        <v>14</v>
      </c>
      <c r="K4" s="89"/>
      <c r="L4" s="89"/>
      <c r="M4" s="89"/>
      <c r="N4" s="89"/>
      <c r="O4" s="89"/>
      <c r="P4" s="60"/>
      <c r="Q4" s="61" t="s">
        <v>215</v>
      </c>
    </row>
    <row r="5" spans="1:17" s="42" customFormat="1" ht="24" customHeight="1" x14ac:dyDescent="0.3">
      <c r="A5" s="66" t="s">
        <v>8</v>
      </c>
      <c r="B5" s="66" t="s">
        <v>208</v>
      </c>
      <c r="C5" s="40" t="s">
        <v>209</v>
      </c>
      <c r="D5" s="40" t="s">
        <v>210</v>
      </c>
      <c r="E5" s="40" t="s">
        <v>211</v>
      </c>
      <c r="F5" s="39" t="s">
        <v>212</v>
      </c>
      <c r="G5" s="39" t="s">
        <v>213</v>
      </c>
      <c r="H5" s="39" t="s">
        <v>214</v>
      </c>
      <c r="I5" s="55"/>
      <c r="J5" s="56" t="s">
        <v>209</v>
      </c>
      <c r="K5" s="56" t="s">
        <v>210</v>
      </c>
      <c r="L5" s="56" t="s">
        <v>211</v>
      </c>
      <c r="M5" s="57" t="s">
        <v>212</v>
      </c>
      <c r="N5" s="57" t="s">
        <v>213</v>
      </c>
      <c r="O5" s="57" t="s">
        <v>214</v>
      </c>
      <c r="P5" s="57"/>
      <c r="Q5" s="58"/>
    </row>
    <row r="6" spans="1:17" x14ac:dyDescent="0.3">
      <c r="A6" s="67" t="s">
        <v>216</v>
      </c>
      <c r="B6" s="70" t="s">
        <v>217</v>
      </c>
      <c r="C6" s="18" t="s">
        <v>0</v>
      </c>
      <c r="D6" s="18" t="s">
        <v>0</v>
      </c>
      <c r="E6" s="31" t="s">
        <v>0</v>
      </c>
      <c r="F6" s="31" t="s">
        <v>0</v>
      </c>
      <c r="G6" s="31" t="s">
        <v>0</v>
      </c>
      <c r="H6" s="31" t="s">
        <v>0</v>
      </c>
      <c r="I6" s="43"/>
      <c r="J6" s="44" t="s">
        <v>218</v>
      </c>
      <c r="K6" s="44" t="s">
        <v>218</v>
      </c>
      <c r="L6" s="45" t="s">
        <v>219</v>
      </c>
      <c r="M6" s="45" t="s">
        <v>219</v>
      </c>
      <c r="N6" s="45" t="s">
        <v>219</v>
      </c>
      <c r="O6" s="45" t="s">
        <v>219</v>
      </c>
      <c r="P6" s="45"/>
      <c r="Q6" s="46" t="s">
        <v>0</v>
      </c>
    </row>
    <row r="7" spans="1:17" x14ac:dyDescent="0.3">
      <c r="A7" s="68" t="s">
        <v>220</v>
      </c>
      <c r="B7" s="70" t="s">
        <v>221</v>
      </c>
      <c r="C7" s="18">
        <v>2678</v>
      </c>
      <c r="D7" s="18">
        <v>6311</v>
      </c>
      <c r="E7" s="32">
        <v>40.636822194199297</v>
      </c>
      <c r="F7" s="32">
        <v>15.6089743589744</v>
      </c>
      <c r="G7" s="32">
        <v>50</v>
      </c>
      <c r="H7" s="32">
        <v>62.9</v>
      </c>
      <c r="I7" s="43"/>
      <c r="J7" s="44">
        <v>2756</v>
      </c>
      <c r="K7" s="44">
        <v>6629</v>
      </c>
      <c r="L7" s="47">
        <v>41.574898174687</v>
      </c>
      <c r="M7" s="47">
        <v>12.5</v>
      </c>
      <c r="N7" s="47">
        <v>47.619047619047599</v>
      </c>
      <c r="O7" s="47">
        <v>64.900000000000006</v>
      </c>
      <c r="P7" s="47"/>
      <c r="Q7" s="46" t="s">
        <v>222</v>
      </c>
    </row>
    <row r="8" spans="1:17" x14ac:dyDescent="0.3">
      <c r="A8" s="68" t="s">
        <v>223</v>
      </c>
      <c r="B8" s="70" t="s">
        <v>217</v>
      </c>
      <c r="C8" s="18">
        <v>5617</v>
      </c>
      <c r="D8" s="18">
        <v>7620</v>
      </c>
      <c r="E8" s="32">
        <v>71.089012854717495</v>
      </c>
      <c r="F8" s="32">
        <v>30.384615384615401</v>
      </c>
      <c r="G8" s="32">
        <v>92.450142450142494</v>
      </c>
      <c r="H8" s="31" t="s">
        <v>0</v>
      </c>
      <c r="I8" s="43"/>
      <c r="J8" s="44">
        <v>6578</v>
      </c>
      <c r="K8" s="44">
        <v>8641</v>
      </c>
      <c r="L8" s="47">
        <v>76.125448443467207</v>
      </c>
      <c r="M8" s="47">
        <v>33.3333333333333</v>
      </c>
      <c r="N8" s="47">
        <v>94.736842105263193</v>
      </c>
      <c r="O8" s="45" t="s">
        <v>219</v>
      </c>
      <c r="P8" s="45"/>
      <c r="Q8" s="46" t="s">
        <v>0</v>
      </c>
    </row>
    <row r="9" spans="1:17" x14ac:dyDescent="0.3">
      <c r="A9" s="68" t="s">
        <v>224</v>
      </c>
      <c r="B9" s="70" t="s">
        <v>225</v>
      </c>
      <c r="C9" s="18">
        <v>14731</v>
      </c>
      <c r="D9" s="18">
        <v>40028</v>
      </c>
      <c r="E9" s="32">
        <v>38.367533988492298</v>
      </c>
      <c r="F9" s="32">
        <v>16.346153846153801</v>
      </c>
      <c r="G9" s="32">
        <v>47.540983606557397</v>
      </c>
      <c r="H9" s="32">
        <v>29.6238704696454</v>
      </c>
      <c r="I9" s="43"/>
      <c r="J9" s="44">
        <v>14784</v>
      </c>
      <c r="K9" s="44">
        <v>39916</v>
      </c>
      <c r="L9" s="47">
        <v>37.037779336606903</v>
      </c>
      <c r="M9" s="47">
        <v>19.327731092436998</v>
      </c>
      <c r="N9" s="47">
        <v>43.75</v>
      </c>
      <c r="O9" s="47">
        <v>28.2</v>
      </c>
      <c r="P9" s="47"/>
      <c r="Q9" s="46" t="s">
        <v>226</v>
      </c>
    </row>
    <row r="10" spans="1:17" x14ac:dyDescent="0.3">
      <c r="A10" s="82" t="s">
        <v>227</v>
      </c>
      <c r="B10" s="70" t="s">
        <v>228</v>
      </c>
      <c r="C10" s="18">
        <v>6918</v>
      </c>
      <c r="D10" s="18">
        <v>9009</v>
      </c>
      <c r="E10" s="32">
        <v>74.485741000467499</v>
      </c>
      <c r="F10" s="32">
        <v>57.558139534883701</v>
      </c>
      <c r="G10" s="32">
        <v>91.6666666666667</v>
      </c>
      <c r="H10" s="32">
        <v>92.6</v>
      </c>
      <c r="I10" s="43"/>
      <c r="J10" s="44">
        <v>6699</v>
      </c>
      <c r="K10" s="44">
        <v>9376</v>
      </c>
      <c r="L10" s="47">
        <v>71.448378839590504</v>
      </c>
      <c r="M10" s="47">
        <v>50</v>
      </c>
      <c r="N10" s="47">
        <v>94.4444444444445</v>
      </c>
      <c r="O10" s="47">
        <v>92.6</v>
      </c>
      <c r="P10" s="47"/>
      <c r="Q10" s="46" t="s">
        <v>229</v>
      </c>
    </row>
    <row r="11" spans="1:17" x14ac:dyDescent="0.3">
      <c r="A11" s="82"/>
      <c r="B11" s="70" t="s">
        <v>230</v>
      </c>
      <c r="C11" s="18">
        <v>6694</v>
      </c>
      <c r="D11" s="18">
        <v>8898</v>
      </c>
      <c r="E11" s="32">
        <v>74.549899977772895</v>
      </c>
      <c r="F11" s="32">
        <v>58.3333333333333</v>
      </c>
      <c r="G11" s="32">
        <v>94.478527607361997</v>
      </c>
      <c r="H11" s="32">
        <v>88.49</v>
      </c>
      <c r="I11" s="43"/>
      <c r="J11" s="44">
        <v>7031</v>
      </c>
      <c r="K11" s="44">
        <v>9465</v>
      </c>
      <c r="L11" s="47">
        <v>74.284204965662994</v>
      </c>
      <c r="M11" s="47">
        <v>50</v>
      </c>
      <c r="N11" s="47">
        <v>96.428571428571502</v>
      </c>
      <c r="O11" s="47">
        <v>89.91</v>
      </c>
      <c r="P11" s="47"/>
      <c r="Q11" s="46" t="s">
        <v>229</v>
      </c>
    </row>
    <row r="12" spans="1:17" x14ac:dyDescent="0.3">
      <c r="A12" s="82"/>
      <c r="B12" s="70" t="s">
        <v>231</v>
      </c>
      <c r="C12" s="18">
        <v>5537</v>
      </c>
      <c r="D12" s="18">
        <v>8084</v>
      </c>
      <c r="E12" s="32">
        <v>69.656833232992199</v>
      </c>
      <c r="F12" s="32">
        <v>50</v>
      </c>
      <c r="G12" s="32">
        <v>98.800277392510395</v>
      </c>
      <c r="H12" s="32">
        <v>96.61</v>
      </c>
      <c r="I12" s="43"/>
      <c r="J12" s="44">
        <v>5938</v>
      </c>
      <c r="K12" s="44">
        <v>8754</v>
      </c>
      <c r="L12" s="47">
        <v>67.831848297920999</v>
      </c>
      <c r="M12" s="47">
        <v>38.947368421052602</v>
      </c>
      <c r="N12" s="47">
        <v>96.875</v>
      </c>
      <c r="O12" s="47">
        <v>96.87</v>
      </c>
      <c r="P12" s="47"/>
      <c r="Q12" s="46" t="s">
        <v>229</v>
      </c>
    </row>
    <row r="13" spans="1:17" x14ac:dyDescent="0.3">
      <c r="A13" s="82" t="s">
        <v>232</v>
      </c>
      <c r="B13" s="70" t="s">
        <v>233</v>
      </c>
      <c r="C13" s="18">
        <v>751</v>
      </c>
      <c r="D13" s="18">
        <v>5694</v>
      </c>
      <c r="E13" s="32">
        <v>11.6095890410959</v>
      </c>
      <c r="F13" s="32">
        <v>0</v>
      </c>
      <c r="G13" s="32">
        <v>17.3913043478261</v>
      </c>
      <c r="H13" s="32">
        <v>12.5</v>
      </c>
      <c r="I13" s="43"/>
      <c r="J13" s="44">
        <v>694</v>
      </c>
      <c r="K13" s="44">
        <v>6531</v>
      </c>
      <c r="L13" s="47">
        <v>10.626244066758501</v>
      </c>
      <c r="M13" s="47">
        <v>0</v>
      </c>
      <c r="N13" s="47">
        <v>14.9253731343284</v>
      </c>
      <c r="O13" s="47">
        <v>11.7</v>
      </c>
      <c r="P13" s="47"/>
      <c r="Q13" s="46" t="s">
        <v>222</v>
      </c>
    </row>
    <row r="14" spans="1:17" x14ac:dyDescent="0.3">
      <c r="A14" s="82"/>
      <c r="B14" s="70" t="s">
        <v>234</v>
      </c>
      <c r="C14" s="18">
        <v>4816</v>
      </c>
      <c r="D14" s="18">
        <v>5694</v>
      </c>
      <c r="E14" s="32">
        <v>85.993150684931507</v>
      </c>
      <c r="F14" s="32">
        <v>80</v>
      </c>
      <c r="G14" s="32">
        <v>100</v>
      </c>
      <c r="H14" s="32">
        <v>86.3</v>
      </c>
      <c r="I14" s="43"/>
      <c r="J14" s="44">
        <v>5705</v>
      </c>
      <c r="K14" s="44">
        <v>6531</v>
      </c>
      <c r="L14" s="47">
        <v>87.352625937835001</v>
      </c>
      <c r="M14" s="47">
        <v>83.3333333333334</v>
      </c>
      <c r="N14" s="47">
        <v>100</v>
      </c>
      <c r="O14" s="47">
        <v>87</v>
      </c>
      <c r="P14" s="47"/>
      <c r="Q14" s="46" t="s">
        <v>222</v>
      </c>
    </row>
    <row r="15" spans="1:17" x14ac:dyDescent="0.3">
      <c r="A15" s="82"/>
      <c r="B15" s="70" t="s">
        <v>235</v>
      </c>
      <c r="C15" s="18">
        <v>127</v>
      </c>
      <c r="D15" s="18">
        <v>5694</v>
      </c>
      <c r="E15" s="32">
        <v>2.3972602739725999</v>
      </c>
      <c r="F15" s="32">
        <v>0</v>
      </c>
      <c r="G15" s="32">
        <v>1.73913043478261</v>
      </c>
      <c r="H15" s="32">
        <v>1.2</v>
      </c>
      <c r="I15" s="43"/>
      <c r="J15" s="44">
        <v>132</v>
      </c>
      <c r="K15" s="44">
        <v>6531</v>
      </c>
      <c r="L15" s="47">
        <v>2.0211299954065201</v>
      </c>
      <c r="M15" s="47">
        <v>0</v>
      </c>
      <c r="N15" s="47">
        <v>2</v>
      </c>
      <c r="O15" s="47">
        <v>1.2</v>
      </c>
      <c r="P15" s="47"/>
      <c r="Q15" s="46" t="s">
        <v>222</v>
      </c>
    </row>
    <row r="16" spans="1:17" x14ac:dyDescent="0.3">
      <c r="A16" s="82" t="s">
        <v>236</v>
      </c>
      <c r="B16" s="70" t="s">
        <v>237</v>
      </c>
      <c r="C16" s="18">
        <v>2951</v>
      </c>
      <c r="D16" s="18">
        <v>5957</v>
      </c>
      <c r="E16" s="32">
        <v>48.214634146341503</v>
      </c>
      <c r="F16" s="32">
        <v>36.363636363636402</v>
      </c>
      <c r="G16" s="32">
        <v>62.5</v>
      </c>
      <c r="H16" s="32">
        <v>44.3</v>
      </c>
      <c r="I16" s="43"/>
      <c r="J16" s="44">
        <v>2637</v>
      </c>
      <c r="K16" s="44">
        <v>5672</v>
      </c>
      <c r="L16" s="47">
        <v>46.491537376586699</v>
      </c>
      <c r="M16" s="47">
        <v>33.3333333333333</v>
      </c>
      <c r="N16" s="47">
        <v>66.6666666666667</v>
      </c>
      <c r="O16" s="47">
        <v>43.3</v>
      </c>
      <c r="P16" s="47"/>
      <c r="Q16" s="46" t="s">
        <v>222</v>
      </c>
    </row>
    <row r="17" spans="1:17" x14ac:dyDescent="0.3">
      <c r="A17" s="82"/>
      <c r="B17" s="70" t="s">
        <v>238</v>
      </c>
      <c r="C17" s="18">
        <v>1005</v>
      </c>
      <c r="D17" s="18">
        <v>5957</v>
      </c>
      <c r="E17" s="32">
        <v>14.692682926829301</v>
      </c>
      <c r="F17" s="32">
        <v>0</v>
      </c>
      <c r="G17" s="32">
        <v>21.428571428571399</v>
      </c>
      <c r="H17" s="31" t="s">
        <v>0</v>
      </c>
      <c r="I17" s="43"/>
      <c r="J17" s="44">
        <v>939</v>
      </c>
      <c r="K17" s="44">
        <v>5672</v>
      </c>
      <c r="L17" s="47">
        <v>16.555007052186198</v>
      </c>
      <c r="M17" s="47">
        <v>0</v>
      </c>
      <c r="N17" s="47">
        <v>25</v>
      </c>
      <c r="O17" s="45" t="s">
        <v>219</v>
      </c>
      <c r="P17" s="45"/>
      <c r="Q17" s="46" t="s">
        <v>0</v>
      </c>
    </row>
    <row r="18" spans="1:17" x14ac:dyDescent="0.3">
      <c r="A18" s="82"/>
      <c r="B18" s="70" t="s">
        <v>239</v>
      </c>
      <c r="C18" s="18">
        <v>2001</v>
      </c>
      <c r="D18" s="18">
        <v>5957</v>
      </c>
      <c r="E18" s="32">
        <v>37.092682926829298</v>
      </c>
      <c r="F18" s="32">
        <v>21.428571428571399</v>
      </c>
      <c r="G18" s="32">
        <v>50</v>
      </c>
      <c r="H18" s="31" t="s">
        <v>0</v>
      </c>
      <c r="I18" s="43"/>
      <c r="J18" s="44">
        <v>2096</v>
      </c>
      <c r="K18" s="44">
        <v>5672</v>
      </c>
      <c r="L18" s="47">
        <v>36.953455571227103</v>
      </c>
      <c r="M18" s="47">
        <v>16.6666666666667</v>
      </c>
      <c r="N18" s="47">
        <v>46.341463414634198</v>
      </c>
      <c r="O18" s="45" t="s">
        <v>219</v>
      </c>
      <c r="P18" s="45"/>
      <c r="Q18" s="46" t="s">
        <v>0</v>
      </c>
    </row>
    <row r="19" spans="1:17" x14ac:dyDescent="0.3">
      <c r="A19" s="67" t="s">
        <v>240</v>
      </c>
      <c r="B19" s="70" t="s">
        <v>217</v>
      </c>
      <c r="C19" s="18" t="s">
        <v>0</v>
      </c>
      <c r="D19" s="18" t="s">
        <v>0</v>
      </c>
      <c r="E19" s="31" t="s">
        <v>0</v>
      </c>
      <c r="F19" s="31" t="s">
        <v>0</v>
      </c>
      <c r="G19" s="31" t="s">
        <v>0</v>
      </c>
      <c r="H19" s="31" t="s">
        <v>0</v>
      </c>
      <c r="I19" s="43"/>
      <c r="J19" s="44" t="s">
        <v>218</v>
      </c>
      <c r="K19" s="44" t="s">
        <v>218</v>
      </c>
      <c r="L19" s="45" t="s">
        <v>219</v>
      </c>
      <c r="M19" s="45" t="s">
        <v>219</v>
      </c>
      <c r="N19" s="45" t="s">
        <v>219</v>
      </c>
      <c r="O19" s="45" t="s">
        <v>219</v>
      </c>
      <c r="P19" s="45"/>
      <c r="Q19" s="46" t="s">
        <v>0</v>
      </c>
    </row>
    <row r="20" spans="1:17" x14ac:dyDescent="0.3">
      <c r="A20" s="68" t="s">
        <v>241</v>
      </c>
      <c r="B20" s="70" t="s">
        <v>217</v>
      </c>
      <c r="C20" s="18">
        <v>190860</v>
      </c>
      <c r="D20" s="18">
        <v>231105</v>
      </c>
      <c r="E20" s="32">
        <v>81.7588186233626</v>
      </c>
      <c r="F20" s="32">
        <v>55.5248817380552</v>
      </c>
      <c r="G20" s="32">
        <v>93.722225804063697</v>
      </c>
      <c r="H20" s="31" t="s">
        <v>0</v>
      </c>
      <c r="I20" s="43"/>
      <c r="J20" s="44">
        <v>194125</v>
      </c>
      <c r="K20" s="44">
        <v>240841</v>
      </c>
      <c r="L20" s="47">
        <v>80.602970424470897</v>
      </c>
      <c r="M20" s="47">
        <v>55.2</v>
      </c>
      <c r="N20" s="47">
        <v>93.6813186813187</v>
      </c>
      <c r="O20" s="45" t="s">
        <v>219</v>
      </c>
      <c r="P20" s="45"/>
      <c r="Q20" s="46" t="s">
        <v>0</v>
      </c>
    </row>
    <row r="21" spans="1:17" x14ac:dyDescent="0.3">
      <c r="A21" s="68" t="s">
        <v>242</v>
      </c>
      <c r="B21" s="70" t="s">
        <v>217</v>
      </c>
      <c r="C21" s="18">
        <v>149879</v>
      </c>
      <c r="D21" s="18">
        <v>231668</v>
      </c>
      <c r="E21" s="32">
        <v>61.950154540548503</v>
      </c>
      <c r="F21" s="32">
        <v>41.736209577619299</v>
      </c>
      <c r="G21" s="32">
        <v>69.467907087931806</v>
      </c>
      <c r="H21" s="31" t="s">
        <v>0</v>
      </c>
      <c r="I21" s="43"/>
      <c r="J21" s="44">
        <v>148666</v>
      </c>
      <c r="K21" s="44">
        <v>238654</v>
      </c>
      <c r="L21" s="47">
        <v>62.2935295448641</v>
      </c>
      <c r="M21" s="47">
        <v>41.304347826087003</v>
      </c>
      <c r="N21" s="47">
        <v>69.195046439628499</v>
      </c>
      <c r="O21" s="45" t="s">
        <v>219</v>
      </c>
      <c r="P21" s="45"/>
      <c r="Q21" s="46" t="s">
        <v>0</v>
      </c>
    </row>
    <row r="22" spans="1:17" x14ac:dyDescent="0.3">
      <c r="A22" s="68" t="s">
        <v>243</v>
      </c>
      <c r="B22" s="70" t="s">
        <v>244</v>
      </c>
      <c r="C22" s="18">
        <v>88889</v>
      </c>
      <c r="D22" s="18">
        <v>172180</v>
      </c>
      <c r="E22" s="32">
        <v>53.566748839585202</v>
      </c>
      <c r="F22" s="32">
        <v>30.664132966375</v>
      </c>
      <c r="G22" s="32">
        <v>60.570391998002599</v>
      </c>
      <c r="H22" s="32">
        <v>66.213105284661694</v>
      </c>
      <c r="I22" s="43"/>
      <c r="J22" s="44">
        <v>99390</v>
      </c>
      <c r="K22" s="44">
        <v>187329</v>
      </c>
      <c r="L22" s="47">
        <v>53.056387425331899</v>
      </c>
      <c r="M22" s="47">
        <v>31.549609810479399</v>
      </c>
      <c r="N22" s="47">
        <v>59.919028340080999</v>
      </c>
      <c r="O22" s="47">
        <v>62.6</v>
      </c>
      <c r="P22" s="47"/>
      <c r="Q22" s="46" t="s">
        <v>226</v>
      </c>
    </row>
    <row r="23" spans="1:17" x14ac:dyDescent="0.3">
      <c r="A23" s="68" t="s">
        <v>245</v>
      </c>
      <c r="B23" s="70" t="s">
        <v>217</v>
      </c>
      <c r="C23" s="18">
        <v>48410</v>
      </c>
      <c r="D23" s="18">
        <v>99310</v>
      </c>
      <c r="E23" s="32">
        <v>50.331776146439097</v>
      </c>
      <c r="F23" s="32">
        <v>36.257309941520496</v>
      </c>
      <c r="G23" s="32">
        <v>56.453900709219901</v>
      </c>
      <c r="H23" s="31" t="s">
        <v>0</v>
      </c>
      <c r="I23" s="43"/>
      <c r="J23" s="44">
        <v>54888</v>
      </c>
      <c r="K23" s="44">
        <v>108286</v>
      </c>
      <c r="L23" s="47">
        <v>50.687992907670399</v>
      </c>
      <c r="M23" s="47">
        <v>36.645962732919301</v>
      </c>
      <c r="N23" s="47">
        <v>58.791208791208803</v>
      </c>
      <c r="O23" s="45" t="s">
        <v>219</v>
      </c>
      <c r="P23" s="45"/>
      <c r="Q23" s="46" t="s">
        <v>0</v>
      </c>
    </row>
    <row r="24" spans="1:17" x14ac:dyDescent="0.3">
      <c r="A24" s="82" t="s">
        <v>246</v>
      </c>
      <c r="B24" s="70" t="s">
        <v>247</v>
      </c>
      <c r="C24" s="18">
        <v>27660</v>
      </c>
      <c r="D24" s="18">
        <v>100016</v>
      </c>
      <c r="E24" s="32">
        <v>25.811189504320598</v>
      </c>
      <c r="F24" s="32">
        <v>15.220875139353399</v>
      </c>
      <c r="G24" s="32">
        <v>32.099116161616202</v>
      </c>
      <c r="H24" s="31" t="s">
        <v>0</v>
      </c>
      <c r="I24" s="43"/>
      <c r="J24" s="44">
        <v>28861</v>
      </c>
      <c r="K24" s="44">
        <v>110700</v>
      </c>
      <c r="L24" s="47">
        <v>26.071364046973802</v>
      </c>
      <c r="M24" s="47">
        <v>14.713216957606001</v>
      </c>
      <c r="N24" s="47">
        <v>32.0205479452055</v>
      </c>
      <c r="O24" s="45" t="s">
        <v>219</v>
      </c>
      <c r="P24" s="45"/>
      <c r="Q24" s="46" t="s">
        <v>0</v>
      </c>
    </row>
    <row r="25" spans="1:17" x14ac:dyDescent="0.3">
      <c r="A25" s="82"/>
      <c r="B25" s="70" t="s">
        <v>248</v>
      </c>
      <c r="C25" s="18">
        <v>37497</v>
      </c>
      <c r="D25" s="18">
        <v>100016</v>
      </c>
      <c r="E25" s="32">
        <v>33.8388343740708</v>
      </c>
      <c r="F25" s="32">
        <v>20.8707629656246</v>
      </c>
      <c r="G25" s="32">
        <v>41.699470899470903</v>
      </c>
      <c r="H25" s="31" t="s">
        <v>0</v>
      </c>
      <c r="I25" s="43"/>
      <c r="J25" s="44">
        <v>37309</v>
      </c>
      <c r="K25" s="44">
        <v>110700</v>
      </c>
      <c r="L25" s="47">
        <v>33.702800361336998</v>
      </c>
      <c r="M25" s="47">
        <v>20</v>
      </c>
      <c r="N25" s="47">
        <v>40.935672514619903</v>
      </c>
      <c r="O25" s="45" t="s">
        <v>219</v>
      </c>
      <c r="P25" s="45"/>
      <c r="Q25" s="46" t="s">
        <v>0</v>
      </c>
    </row>
    <row r="26" spans="1:17" x14ac:dyDescent="0.3">
      <c r="A26" s="82"/>
      <c r="B26" s="70" t="s">
        <v>249</v>
      </c>
      <c r="C26" s="18">
        <v>46708</v>
      </c>
      <c r="D26" s="18">
        <v>100016</v>
      </c>
      <c r="E26" s="32">
        <v>42.503536705142402</v>
      </c>
      <c r="F26" s="32">
        <v>28.291654826181698</v>
      </c>
      <c r="G26" s="32">
        <v>51.780012440389797</v>
      </c>
      <c r="H26" s="31" t="s">
        <v>0</v>
      </c>
      <c r="I26" s="43"/>
      <c r="J26" s="44">
        <v>46686</v>
      </c>
      <c r="K26" s="44">
        <v>110700</v>
      </c>
      <c r="L26" s="47">
        <v>42.173441734417402</v>
      </c>
      <c r="M26" s="47">
        <v>27.427490542244598</v>
      </c>
      <c r="N26" s="47">
        <v>50.921658986175103</v>
      </c>
      <c r="O26" s="45" t="s">
        <v>219</v>
      </c>
      <c r="P26" s="45"/>
      <c r="Q26" s="46" t="s">
        <v>0</v>
      </c>
    </row>
    <row r="27" spans="1:17" x14ac:dyDescent="0.3">
      <c r="A27" s="68" t="s">
        <v>250</v>
      </c>
      <c r="B27" s="70" t="s">
        <v>217</v>
      </c>
      <c r="C27" s="18">
        <v>20360</v>
      </c>
      <c r="D27" s="18">
        <v>59697</v>
      </c>
      <c r="E27" s="32">
        <v>37.695380615706497</v>
      </c>
      <c r="F27" s="32">
        <v>29.2134831460674</v>
      </c>
      <c r="G27" s="32">
        <v>47.457627118644098</v>
      </c>
      <c r="H27" s="32">
        <v>56.8</v>
      </c>
      <c r="I27" s="43"/>
      <c r="J27" s="44">
        <v>27119</v>
      </c>
      <c r="K27" s="44">
        <v>66087</v>
      </c>
      <c r="L27" s="47">
        <v>41.0353019504592</v>
      </c>
      <c r="M27" s="47">
        <v>30.971659919028301</v>
      </c>
      <c r="N27" s="47">
        <v>50.819672131147598</v>
      </c>
      <c r="O27" s="47">
        <v>56.8</v>
      </c>
      <c r="P27" s="47"/>
      <c r="Q27" s="46" t="s">
        <v>251</v>
      </c>
    </row>
    <row r="28" spans="1:17" x14ac:dyDescent="0.3">
      <c r="A28" s="82" t="s">
        <v>252</v>
      </c>
      <c r="B28" s="70" t="s">
        <v>237</v>
      </c>
      <c r="C28" s="18">
        <v>98654</v>
      </c>
      <c r="D28" s="18">
        <v>190860</v>
      </c>
      <c r="E28" s="32">
        <v>52.202533468547699</v>
      </c>
      <c r="F28" s="32">
        <v>46.410162002945498</v>
      </c>
      <c r="G28" s="32">
        <v>58.719663566638303</v>
      </c>
      <c r="H28" s="32">
        <v>44.3</v>
      </c>
      <c r="I28" s="43"/>
      <c r="J28" s="44">
        <v>100172</v>
      </c>
      <c r="K28" s="44">
        <v>194125</v>
      </c>
      <c r="L28" s="47">
        <v>51.601802962009003</v>
      </c>
      <c r="M28" s="47">
        <v>46.341463414634198</v>
      </c>
      <c r="N28" s="47">
        <v>58.695652173913103</v>
      </c>
      <c r="O28" s="47">
        <v>44.3</v>
      </c>
      <c r="P28" s="47"/>
      <c r="Q28" s="46" t="s">
        <v>253</v>
      </c>
    </row>
    <row r="29" spans="1:17" x14ac:dyDescent="0.3">
      <c r="A29" s="82"/>
      <c r="B29" s="70" t="s">
        <v>238</v>
      </c>
      <c r="C29" s="18">
        <v>29428</v>
      </c>
      <c r="D29" s="18">
        <v>190860</v>
      </c>
      <c r="E29" s="32">
        <v>15.136604480074899</v>
      </c>
      <c r="F29" s="32">
        <v>11.6890747117014</v>
      </c>
      <c r="G29" s="32">
        <v>18.136757913709602</v>
      </c>
      <c r="H29" s="32">
        <v>27.6</v>
      </c>
      <c r="I29" s="43"/>
      <c r="J29" s="44">
        <v>30274</v>
      </c>
      <c r="K29" s="44">
        <v>194125</v>
      </c>
      <c r="L29" s="47">
        <v>15.595106245975501</v>
      </c>
      <c r="M29" s="47">
        <v>11.776315789473699</v>
      </c>
      <c r="N29" s="47">
        <v>18.4981684981685</v>
      </c>
      <c r="O29" s="47">
        <v>27.6</v>
      </c>
      <c r="P29" s="47"/>
      <c r="Q29" s="46" t="s">
        <v>253</v>
      </c>
    </row>
    <row r="30" spans="1:17" x14ac:dyDescent="0.3">
      <c r="A30" s="82"/>
      <c r="B30" s="70" t="s">
        <v>239</v>
      </c>
      <c r="C30" s="18">
        <v>62778</v>
      </c>
      <c r="D30" s="18">
        <v>190860</v>
      </c>
      <c r="E30" s="32">
        <v>32.660862051377499</v>
      </c>
      <c r="F30" s="32">
        <v>26.8966790409815</v>
      </c>
      <c r="G30" s="32">
        <v>37.095187016136599</v>
      </c>
      <c r="H30" s="32">
        <v>28.1</v>
      </c>
      <c r="I30" s="43"/>
      <c r="J30" s="44">
        <v>63679</v>
      </c>
      <c r="K30" s="44">
        <v>194125</v>
      </c>
      <c r="L30" s="47">
        <v>32.803090792015503</v>
      </c>
      <c r="M30" s="47">
        <v>26.873920552676999</v>
      </c>
      <c r="N30" s="47">
        <v>36.568566061365097</v>
      </c>
      <c r="O30" s="47">
        <v>28.1</v>
      </c>
      <c r="P30" s="47"/>
      <c r="Q30" s="46" t="s">
        <v>253</v>
      </c>
    </row>
    <row r="31" spans="1:17" x14ac:dyDescent="0.3">
      <c r="A31" s="82" t="s">
        <v>254</v>
      </c>
      <c r="B31" s="70" t="s">
        <v>255</v>
      </c>
      <c r="C31" s="18">
        <v>33071</v>
      </c>
      <c r="D31" s="18">
        <v>122529</v>
      </c>
      <c r="E31" s="32">
        <v>26.936399950068701</v>
      </c>
      <c r="F31" s="32">
        <v>24.489795918367399</v>
      </c>
      <c r="G31" s="32">
        <v>29.3333333333333</v>
      </c>
      <c r="H31" s="32">
        <v>28.5</v>
      </c>
      <c r="I31" s="43"/>
      <c r="J31" s="44">
        <v>36128</v>
      </c>
      <c r="K31" s="44">
        <v>133448</v>
      </c>
      <c r="L31" s="47">
        <v>27.072717462981799</v>
      </c>
      <c r="M31" s="47">
        <v>24.802371541502001</v>
      </c>
      <c r="N31" s="47">
        <v>29.2700212615167</v>
      </c>
      <c r="O31" s="47">
        <v>28.5</v>
      </c>
      <c r="P31" s="47"/>
      <c r="Q31" s="46" t="s">
        <v>253</v>
      </c>
    </row>
    <row r="32" spans="1:17" x14ac:dyDescent="0.3">
      <c r="A32" s="82"/>
      <c r="B32" s="70" t="s">
        <v>256</v>
      </c>
      <c r="C32" s="18">
        <v>53681</v>
      </c>
      <c r="D32" s="18">
        <v>122529</v>
      </c>
      <c r="E32" s="32">
        <v>44.214205467482202</v>
      </c>
      <c r="F32" s="32">
        <v>36.633663366336599</v>
      </c>
      <c r="G32" s="32">
        <v>51.038575667655799</v>
      </c>
      <c r="H32" s="32">
        <v>42.7</v>
      </c>
      <c r="I32" s="43"/>
      <c r="J32" s="44">
        <v>59640</v>
      </c>
      <c r="K32" s="44">
        <v>133448</v>
      </c>
      <c r="L32" s="47">
        <v>44.691565253881699</v>
      </c>
      <c r="M32" s="47">
        <v>38.554216867469897</v>
      </c>
      <c r="N32" s="47">
        <v>51.612903225806498</v>
      </c>
      <c r="O32" s="47">
        <v>42.7</v>
      </c>
      <c r="P32" s="47"/>
      <c r="Q32" s="46" t="s">
        <v>253</v>
      </c>
    </row>
    <row r="33" spans="1:17" x14ac:dyDescent="0.3">
      <c r="A33" s="82"/>
      <c r="B33" s="70" t="s">
        <v>257</v>
      </c>
      <c r="C33" s="18">
        <v>86752</v>
      </c>
      <c r="D33" s="18">
        <v>122529</v>
      </c>
      <c r="E33" s="32">
        <v>71.150605417550906</v>
      </c>
      <c r="F33" s="32">
        <v>66.326530612244895</v>
      </c>
      <c r="G33" s="32">
        <v>77.248677248677296</v>
      </c>
      <c r="H33" s="32">
        <v>71.400000000000006</v>
      </c>
      <c r="I33" s="43"/>
      <c r="J33" s="44">
        <v>95768</v>
      </c>
      <c r="K33" s="44">
        <v>133448</v>
      </c>
      <c r="L33" s="47">
        <v>71.764282716863505</v>
      </c>
      <c r="M33" s="47">
        <v>68</v>
      </c>
      <c r="N33" s="47">
        <v>77.5555555555556</v>
      </c>
      <c r="O33" s="47">
        <v>71.400000000000006</v>
      </c>
      <c r="P33" s="47"/>
      <c r="Q33" s="46" t="s">
        <v>253</v>
      </c>
    </row>
    <row r="34" spans="1:17" ht="21" x14ac:dyDescent="0.3">
      <c r="A34" s="82" t="s">
        <v>258</v>
      </c>
      <c r="B34" s="70" t="s">
        <v>259</v>
      </c>
      <c r="C34" s="18">
        <v>32210</v>
      </c>
      <c r="D34" s="18">
        <v>70798</v>
      </c>
      <c r="E34" s="32">
        <v>48.898266123735702</v>
      </c>
      <c r="F34" s="32">
        <v>45.398773006135002</v>
      </c>
      <c r="G34" s="32">
        <v>72.131147540983605</v>
      </c>
      <c r="H34" s="31" t="s">
        <v>0</v>
      </c>
      <c r="I34" s="43"/>
      <c r="J34" s="44">
        <v>39467</v>
      </c>
      <c r="K34" s="44">
        <v>84249</v>
      </c>
      <c r="L34" s="47">
        <v>46.845659889138197</v>
      </c>
      <c r="M34" s="47">
        <v>44.4444444444444</v>
      </c>
      <c r="N34" s="47">
        <v>71.6216216216216</v>
      </c>
      <c r="O34" s="45" t="s">
        <v>219</v>
      </c>
      <c r="P34" s="45"/>
      <c r="Q34" s="46" t="s">
        <v>0</v>
      </c>
    </row>
    <row r="35" spans="1:17" x14ac:dyDescent="0.3">
      <c r="A35" s="82"/>
      <c r="B35" s="70" t="s">
        <v>260</v>
      </c>
      <c r="C35" s="18">
        <v>38588</v>
      </c>
      <c r="D35" s="18">
        <v>70798</v>
      </c>
      <c r="E35" s="32">
        <v>51.101733876264298</v>
      </c>
      <c r="F35" s="32">
        <v>27.868852459016399</v>
      </c>
      <c r="G35" s="32">
        <v>54.601226993864998</v>
      </c>
      <c r="H35" s="31" t="s">
        <v>0</v>
      </c>
      <c r="I35" s="43"/>
      <c r="J35" s="44">
        <v>44782</v>
      </c>
      <c r="K35" s="44">
        <v>84249</v>
      </c>
      <c r="L35" s="47">
        <v>53.154340110861902</v>
      </c>
      <c r="M35" s="47">
        <v>28.3783783783784</v>
      </c>
      <c r="N35" s="47">
        <v>55.5555555555556</v>
      </c>
      <c r="O35" s="45" t="s">
        <v>219</v>
      </c>
      <c r="P35" s="45"/>
      <c r="Q35" s="46" t="s">
        <v>0</v>
      </c>
    </row>
    <row r="36" spans="1:17" x14ac:dyDescent="0.3">
      <c r="A36" s="82" t="s">
        <v>261</v>
      </c>
      <c r="B36" s="70" t="s">
        <v>233</v>
      </c>
      <c r="C36" s="18">
        <v>10387</v>
      </c>
      <c r="D36" s="18">
        <v>16626</v>
      </c>
      <c r="E36" s="32">
        <v>59.288876195916103</v>
      </c>
      <c r="F36" s="32">
        <v>47.297297297297298</v>
      </c>
      <c r="G36" s="32">
        <v>66.386554621848802</v>
      </c>
      <c r="H36" s="31" t="s">
        <v>0</v>
      </c>
      <c r="I36" s="43"/>
      <c r="J36" s="44">
        <v>8872</v>
      </c>
      <c r="K36" s="44">
        <v>14905</v>
      </c>
      <c r="L36" s="47">
        <v>59.5236497819524</v>
      </c>
      <c r="M36" s="47">
        <v>49.888143176733799</v>
      </c>
      <c r="N36" s="47">
        <v>66.6666666666667</v>
      </c>
      <c r="O36" s="45" t="s">
        <v>219</v>
      </c>
      <c r="P36" s="45"/>
      <c r="Q36" s="46" t="s">
        <v>0</v>
      </c>
    </row>
    <row r="37" spans="1:17" x14ac:dyDescent="0.3">
      <c r="A37" s="82"/>
      <c r="B37" s="70" t="s">
        <v>262</v>
      </c>
      <c r="C37" s="18">
        <v>1292</v>
      </c>
      <c r="D37" s="18">
        <v>16626</v>
      </c>
      <c r="E37" s="32">
        <v>5.6475796087391101</v>
      </c>
      <c r="F37" s="32">
        <v>2.7649769585253501</v>
      </c>
      <c r="G37" s="32">
        <v>9.79020979020979</v>
      </c>
      <c r="H37" s="31" t="s">
        <v>0</v>
      </c>
      <c r="I37" s="43"/>
      <c r="J37" s="44">
        <v>876</v>
      </c>
      <c r="K37" s="44">
        <v>14905</v>
      </c>
      <c r="L37" s="47">
        <v>5.8772224085877198</v>
      </c>
      <c r="M37" s="47">
        <v>3.7057220708446899</v>
      </c>
      <c r="N37" s="47">
        <v>9.6153846153846203</v>
      </c>
      <c r="O37" s="45" t="s">
        <v>219</v>
      </c>
      <c r="P37" s="45"/>
      <c r="Q37" s="46" t="s">
        <v>0</v>
      </c>
    </row>
    <row r="38" spans="1:17" x14ac:dyDescent="0.3">
      <c r="A38" s="82"/>
      <c r="B38" s="70" t="s">
        <v>235</v>
      </c>
      <c r="C38" s="18">
        <v>4947</v>
      </c>
      <c r="D38" s="18">
        <v>16626</v>
      </c>
      <c r="E38" s="32">
        <v>35.063544195344903</v>
      </c>
      <c r="F38" s="32">
        <v>24.423963133640601</v>
      </c>
      <c r="G38" s="32">
        <v>42.857142857142897</v>
      </c>
      <c r="H38" s="31" t="s">
        <v>0</v>
      </c>
      <c r="I38" s="43"/>
      <c r="J38" s="44">
        <v>5157</v>
      </c>
      <c r="K38" s="44">
        <v>14905</v>
      </c>
      <c r="L38" s="47">
        <v>34.599127809459901</v>
      </c>
      <c r="M38" s="47">
        <v>23.728813559321999</v>
      </c>
      <c r="N38" s="47">
        <v>42.307692307692299</v>
      </c>
      <c r="O38" s="45" t="s">
        <v>219</v>
      </c>
      <c r="P38" s="45"/>
      <c r="Q38" s="46" t="s">
        <v>0</v>
      </c>
    </row>
    <row r="39" spans="1:17" x14ac:dyDescent="0.3">
      <c r="A39" s="67" t="s">
        <v>263</v>
      </c>
      <c r="B39" s="70" t="s">
        <v>217</v>
      </c>
      <c r="C39" s="18" t="s">
        <v>0</v>
      </c>
      <c r="D39" s="18" t="s">
        <v>0</v>
      </c>
      <c r="E39" s="31" t="s">
        <v>0</v>
      </c>
      <c r="F39" s="31" t="s">
        <v>0</v>
      </c>
      <c r="G39" s="31" t="s">
        <v>0</v>
      </c>
      <c r="H39" s="31" t="s">
        <v>0</v>
      </c>
      <c r="I39" s="43"/>
      <c r="J39" s="44" t="s">
        <v>218</v>
      </c>
      <c r="K39" s="44" t="s">
        <v>218</v>
      </c>
      <c r="L39" s="45" t="s">
        <v>219</v>
      </c>
      <c r="M39" s="45" t="s">
        <v>219</v>
      </c>
      <c r="N39" s="45" t="s">
        <v>219</v>
      </c>
      <c r="O39" s="45" t="s">
        <v>219</v>
      </c>
      <c r="P39" s="45"/>
      <c r="Q39" s="46" t="s">
        <v>0</v>
      </c>
    </row>
    <row r="40" spans="1:17" x14ac:dyDescent="0.3">
      <c r="A40" s="68" t="s">
        <v>264</v>
      </c>
      <c r="B40" s="70" t="s">
        <v>217</v>
      </c>
      <c r="C40" s="18">
        <v>23070</v>
      </c>
      <c r="D40" s="18">
        <v>41041</v>
      </c>
      <c r="E40" s="32">
        <v>56.1002203920659</v>
      </c>
      <c r="F40" s="32">
        <v>38.1974248927039</v>
      </c>
      <c r="G40" s="32">
        <v>65.605095541401298</v>
      </c>
      <c r="H40" s="32">
        <v>32</v>
      </c>
      <c r="I40" s="43"/>
      <c r="J40" s="44">
        <v>24808</v>
      </c>
      <c r="K40" s="44">
        <v>44511</v>
      </c>
      <c r="L40" s="47">
        <v>55.734537530048797</v>
      </c>
      <c r="M40" s="47">
        <v>36.869565217391298</v>
      </c>
      <c r="N40" s="47">
        <v>63.2478632478633</v>
      </c>
      <c r="O40" s="47">
        <v>32</v>
      </c>
      <c r="P40" s="47"/>
      <c r="Q40" s="46" t="s">
        <v>265</v>
      </c>
    </row>
    <row r="41" spans="1:17" x14ac:dyDescent="0.3">
      <c r="A41" s="68" t="s">
        <v>266</v>
      </c>
      <c r="B41" s="70" t="s">
        <v>217</v>
      </c>
      <c r="C41" s="18">
        <v>22148</v>
      </c>
      <c r="D41" s="18">
        <v>41041</v>
      </c>
      <c r="E41" s="32">
        <v>53.381278273982097</v>
      </c>
      <c r="F41" s="32">
        <v>36.756756756756801</v>
      </c>
      <c r="G41" s="32">
        <v>63.076923076923102</v>
      </c>
      <c r="H41" s="32">
        <v>27.2</v>
      </c>
      <c r="I41" s="43"/>
      <c r="J41" s="44">
        <v>23531</v>
      </c>
      <c r="K41" s="44">
        <v>44511</v>
      </c>
      <c r="L41" s="47">
        <v>52.8655837882771</v>
      </c>
      <c r="M41" s="47">
        <v>35.341365461847403</v>
      </c>
      <c r="N41" s="47">
        <v>60</v>
      </c>
      <c r="O41" s="47">
        <v>27.2</v>
      </c>
      <c r="P41" s="47"/>
      <c r="Q41" s="46" t="s">
        <v>265</v>
      </c>
    </row>
    <row r="42" spans="1:17" x14ac:dyDescent="0.3">
      <c r="A42" s="68" t="s">
        <v>267</v>
      </c>
      <c r="B42" s="70" t="s">
        <v>217</v>
      </c>
      <c r="C42" s="18">
        <v>26966</v>
      </c>
      <c r="D42" s="18">
        <v>40715</v>
      </c>
      <c r="E42" s="32">
        <v>66.767728198481805</v>
      </c>
      <c r="F42" s="32">
        <v>53.465346534653499</v>
      </c>
      <c r="G42" s="32">
        <v>75.882352941176507</v>
      </c>
      <c r="H42" s="32">
        <v>65.400000000000006</v>
      </c>
      <c r="I42" s="43"/>
      <c r="J42" s="44">
        <v>29660</v>
      </c>
      <c r="K42" s="44">
        <v>44638</v>
      </c>
      <c r="L42" s="47">
        <v>66.445629284466193</v>
      </c>
      <c r="M42" s="47">
        <v>51.724137931034498</v>
      </c>
      <c r="N42" s="47">
        <v>75</v>
      </c>
      <c r="O42" s="47">
        <v>65.400000000000006</v>
      </c>
      <c r="P42" s="47"/>
      <c r="Q42" s="46" t="s">
        <v>265</v>
      </c>
    </row>
    <row r="43" spans="1:17" x14ac:dyDescent="0.3">
      <c r="A43" s="82" t="s">
        <v>268</v>
      </c>
      <c r="B43" s="70" t="s">
        <v>269</v>
      </c>
      <c r="C43" s="18">
        <v>20391</v>
      </c>
      <c r="D43" s="18">
        <v>39237</v>
      </c>
      <c r="E43" s="32">
        <v>52.202760700614803</v>
      </c>
      <c r="F43" s="32">
        <v>40.816326530612301</v>
      </c>
      <c r="G43" s="32">
        <v>59.183673469387799</v>
      </c>
      <c r="H43" s="32">
        <v>53.9</v>
      </c>
      <c r="I43" s="43"/>
      <c r="J43" s="44">
        <v>22324</v>
      </c>
      <c r="K43" s="44">
        <v>44638</v>
      </c>
      <c r="L43" s="47">
        <v>50.011201218692598</v>
      </c>
      <c r="M43" s="47">
        <v>40</v>
      </c>
      <c r="N43" s="47">
        <v>58.668515950069398</v>
      </c>
      <c r="O43" s="47">
        <v>53.9</v>
      </c>
      <c r="P43" s="47"/>
      <c r="Q43" s="46" t="s">
        <v>265</v>
      </c>
    </row>
    <row r="44" spans="1:17" x14ac:dyDescent="0.3">
      <c r="A44" s="82"/>
      <c r="B44" s="70" t="s">
        <v>270</v>
      </c>
      <c r="C44" s="18">
        <v>25791</v>
      </c>
      <c r="D44" s="18">
        <v>39237</v>
      </c>
      <c r="E44" s="32">
        <v>66.808954877624402</v>
      </c>
      <c r="F44" s="32">
        <v>55.251141552511399</v>
      </c>
      <c r="G44" s="32">
        <v>74.556213017751503</v>
      </c>
      <c r="H44" s="31" t="s">
        <v>0</v>
      </c>
      <c r="I44" s="43"/>
      <c r="J44" s="44">
        <v>30027</v>
      </c>
      <c r="K44" s="44">
        <v>44638</v>
      </c>
      <c r="L44" s="47">
        <v>67.267798736502499</v>
      </c>
      <c r="M44" s="47">
        <v>53.3333333333333</v>
      </c>
      <c r="N44" s="47">
        <v>75.471698113207594</v>
      </c>
      <c r="O44" s="45" t="s">
        <v>219</v>
      </c>
      <c r="P44" s="45"/>
      <c r="Q44" s="46" t="s">
        <v>0</v>
      </c>
    </row>
    <row r="45" spans="1:17" x14ac:dyDescent="0.3">
      <c r="A45" s="82" t="s">
        <v>271</v>
      </c>
      <c r="B45" s="70" t="s">
        <v>272</v>
      </c>
      <c r="C45" s="18">
        <v>23523</v>
      </c>
      <c r="D45" s="18">
        <v>37920</v>
      </c>
      <c r="E45" s="32">
        <v>64.047706873232499</v>
      </c>
      <c r="F45" s="32">
        <v>51.851851851851897</v>
      </c>
      <c r="G45" s="32">
        <v>71.653543307086693</v>
      </c>
      <c r="H45" s="31" t="s">
        <v>0</v>
      </c>
      <c r="I45" s="43"/>
      <c r="J45" s="44">
        <v>28265</v>
      </c>
      <c r="K45" s="44">
        <v>43838</v>
      </c>
      <c r="L45" s="47">
        <v>64.476025366120695</v>
      </c>
      <c r="M45" s="47">
        <v>49.295774647887299</v>
      </c>
      <c r="N45" s="47">
        <v>71.428571428571502</v>
      </c>
      <c r="O45" s="45" t="s">
        <v>219</v>
      </c>
      <c r="P45" s="45"/>
      <c r="Q45" s="46" t="s">
        <v>0</v>
      </c>
    </row>
    <row r="46" spans="1:17" x14ac:dyDescent="0.3">
      <c r="A46" s="82"/>
      <c r="B46" s="70" t="s">
        <v>273</v>
      </c>
      <c r="C46" s="18">
        <v>10554</v>
      </c>
      <c r="D46" s="18">
        <v>17929</v>
      </c>
      <c r="E46" s="32">
        <v>61.974349803280397</v>
      </c>
      <c r="F46" s="32">
        <v>42.857142857142897</v>
      </c>
      <c r="G46" s="32">
        <v>70.472334682861003</v>
      </c>
      <c r="H46" s="31" t="s">
        <v>0</v>
      </c>
      <c r="I46" s="43"/>
      <c r="J46" s="44">
        <v>13083</v>
      </c>
      <c r="K46" s="44">
        <v>20770</v>
      </c>
      <c r="L46" s="47">
        <v>62.989889263360602</v>
      </c>
      <c r="M46" s="47">
        <v>43.3333333333333</v>
      </c>
      <c r="N46" s="47">
        <v>69.090909090909093</v>
      </c>
      <c r="O46" s="45" t="s">
        <v>219</v>
      </c>
      <c r="P46" s="45"/>
      <c r="Q46" s="46" t="s">
        <v>0</v>
      </c>
    </row>
    <row r="47" spans="1:17" x14ac:dyDescent="0.3">
      <c r="A47" s="82" t="s">
        <v>274</v>
      </c>
      <c r="B47" s="70" t="s">
        <v>272</v>
      </c>
      <c r="C47" s="18">
        <v>5603</v>
      </c>
      <c r="D47" s="18">
        <v>16565</v>
      </c>
      <c r="E47" s="32">
        <v>35.962108444237799</v>
      </c>
      <c r="F47" s="32">
        <v>22.2222222222222</v>
      </c>
      <c r="G47" s="32">
        <v>43.75</v>
      </c>
      <c r="H47" s="31" t="s">
        <v>0</v>
      </c>
      <c r="I47" s="43"/>
      <c r="J47" s="44">
        <v>7040</v>
      </c>
      <c r="K47" s="44">
        <v>17469</v>
      </c>
      <c r="L47" s="47">
        <v>40.299959929017099</v>
      </c>
      <c r="M47" s="47">
        <v>25.6410256410256</v>
      </c>
      <c r="N47" s="47">
        <v>48.717948717948701</v>
      </c>
      <c r="O47" s="45" t="s">
        <v>219</v>
      </c>
      <c r="P47" s="45"/>
      <c r="Q47" s="46" t="s">
        <v>0</v>
      </c>
    </row>
    <row r="48" spans="1:17" x14ac:dyDescent="0.3">
      <c r="A48" s="82"/>
      <c r="B48" s="70" t="s">
        <v>275</v>
      </c>
      <c r="C48" s="18">
        <v>830</v>
      </c>
      <c r="D48" s="18">
        <v>2230</v>
      </c>
      <c r="E48" s="32">
        <v>38.1135296628254</v>
      </c>
      <c r="F48" s="32">
        <v>11.1111111111111</v>
      </c>
      <c r="G48" s="32">
        <v>50</v>
      </c>
      <c r="H48" s="31" t="s">
        <v>0</v>
      </c>
      <c r="I48" s="43"/>
      <c r="J48" s="44">
        <v>1003</v>
      </c>
      <c r="K48" s="44">
        <v>2273</v>
      </c>
      <c r="L48" s="47">
        <v>44.126704795424601</v>
      </c>
      <c r="M48" s="47">
        <v>24.404761904761902</v>
      </c>
      <c r="N48" s="47">
        <v>57.142857142857203</v>
      </c>
      <c r="O48" s="45" t="s">
        <v>219</v>
      </c>
      <c r="P48" s="45"/>
      <c r="Q48" s="46" t="s">
        <v>0</v>
      </c>
    </row>
    <row r="49" spans="1:17" x14ac:dyDescent="0.3">
      <c r="A49" s="68" t="s">
        <v>276</v>
      </c>
      <c r="B49" s="70" t="s">
        <v>217</v>
      </c>
      <c r="C49" s="18">
        <v>11128</v>
      </c>
      <c r="D49" s="18">
        <v>26966</v>
      </c>
      <c r="E49" s="32">
        <v>40.254428229748001</v>
      </c>
      <c r="F49" s="32">
        <v>35.164835164835203</v>
      </c>
      <c r="G49" s="32">
        <v>47.5</v>
      </c>
      <c r="H49" s="32">
        <v>42</v>
      </c>
      <c r="I49" s="43"/>
      <c r="J49" s="44">
        <v>12301</v>
      </c>
      <c r="K49" s="44">
        <v>29660</v>
      </c>
      <c r="L49" s="47">
        <v>41.473364801078901</v>
      </c>
      <c r="M49" s="47">
        <v>34.959349593495901</v>
      </c>
      <c r="N49" s="47">
        <v>47.826086956521699</v>
      </c>
      <c r="O49" s="47">
        <v>42</v>
      </c>
      <c r="P49" s="47"/>
      <c r="Q49" s="46" t="s">
        <v>265</v>
      </c>
    </row>
    <row r="50" spans="1:17" x14ac:dyDescent="0.3">
      <c r="A50" s="68" t="s">
        <v>277</v>
      </c>
      <c r="B50" s="70" t="s">
        <v>278</v>
      </c>
      <c r="C50" s="18">
        <v>7935</v>
      </c>
      <c r="D50" s="18">
        <v>20391</v>
      </c>
      <c r="E50" s="32">
        <v>38.636565638609902</v>
      </c>
      <c r="F50" s="32">
        <v>31.1475409836066</v>
      </c>
      <c r="G50" s="32">
        <v>45.714285714285701</v>
      </c>
      <c r="H50" s="32">
        <v>30.6</v>
      </c>
      <c r="I50" s="43"/>
      <c r="J50" s="44">
        <v>8483</v>
      </c>
      <c r="K50" s="44">
        <v>22324</v>
      </c>
      <c r="L50" s="47">
        <v>37.999462461924402</v>
      </c>
      <c r="M50" s="47">
        <v>30</v>
      </c>
      <c r="N50" s="47">
        <v>45.8333333333333</v>
      </c>
      <c r="O50" s="47">
        <v>30.6</v>
      </c>
      <c r="P50" s="47"/>
      <c r="Q50" s="46" t="s">
        <v>265</v>
      </c>
    </row>
    <row r="51" spans="1:17" x14ac:dyDescent="0.3">
      <c r="A51" s="82" t="s">
        <v>279</v>
      </c>
      <c r="B51" s="70" t="s">
        <v>280</v>
      </c>
      <c r="C51" s="18">
        <v>933</v>
      </c>
      <c r="D51" s="18">
        <v>22023</v>
      </c>
      <c r="E51" s="31" t="s">
        <v>0</v>
      </c>
      <c r="F51" s="31" t="s">
        <v>0</v>
      </c>
      <c r="G51" s="31" t="s">
        <v>0</v>
      </c>
      <c r="H51" s="31" t="s">
        <v>0</v>
      </c>
      <c r="I51" s="43"/>
      <c r="J51" s="44" t="s">
        <v>218</v>
      </c>
      <c r="K51" s="44" t="s">
        <v>218</v>
      </c>
      <c r="L51" s="45" t="s">
        <v>219</v>
      </c>
      <c r="M51" s="45" t="s">
        <v>219</v>
      </c>
      <c r="N51" s="45" t="s">
        <v>219</v>
      </c>
      <c r="O51" s="45" t="s">
        <v>219</v>
      </c>
      <c r="P51" s="45"/>
      <c r="Q51" s="46" t="s">
        <v>0</v>
      </c>
    </row>
    <row r="52" spans="1:17" ht="12" customHeight="1" x14ac:dyDescent="0.3">
      <c r="A52" s="82"/>
      <c r="B52" s="70" t="s">
        <v>281</v>
      </c>
      <c r="C52" s="18">
        <v>591</v>
      </c>
      <c r="D52" s="18">
        <v>22023</v>
      </c>
      <c r="E52" s="32">
        <v>4.19134583744653</v>
      </c>
      <c r="F52" s="32">
        <v>0</v>
      </c>
      <c r="G52" s="32">
        <v>4.19161676646707</v>
      </c>
      <c r="H52" s="31" t="s">
        <v>0</v>
      </c>
      <c r="I52" s="43"/>
      <c r="J52" s="44">
        <v>1092</v>
      </c>
      <c r="K52" s="44">
        <v>25429</v>
      </c>
      <c r="L52" s="47">
        <v>4.2943096464666297</v>
      </c>
      <c r="M52" s="47">
        <v>0</v>
      </c>
      <c r="N52" s="47">
        <v>4.1666666666666696</v>
      </c>
      <c r="O52" s="45" t="s">
        <v>219</v>
      </c>
      <c r="P52" s="45"/>
      <c r="Q52" s="46" t="s">
        <v>0</v>
      </c>
    </row>
    <row r="53" spans="1:17" ht="12" customHeight="1" x14ac:dyDescent="0.3">
      <c r="A53" s="82"/>
      <c r="B53" s="70" t="s">
        <v>282</v>
      </c>
      <c r="C53" s="18">
        <v>2473</v>
      </c>
      <c r="D53" s="18">
        <v>22023</v>
      </c>
      <c r="E53" s="32">
        <v>2.6900296150049399</v>
      </c>
      <c r="F53" s="32">
        <v>0</v>
      </c>
      <c r="G53" s="32">
        <v>3.5928143712574898</v>
      </c>
      <c r="H53" s="31" t="s">
        <v>0</v>
      </c>
      <c r="I53" s="43"/>
      <c r="J53" s="44">
        <v>710</v>
      </c>
      <c r="K53" s="44">
        <v>25429</v>
      </c>
      <c r="L53" s="47">
        <v>2.7920877738015699</v>
      </c>
      <c r="M53" s="47">
        <v>0</v>
      </c>
      <c r="N53" s="47">
        <v>4.28571428571429</v>
      </c>
      <c r="O53" s="45" t="s">
        <v>219</v>
      </c>
      <c r="P53" s="45"/>
      <c r="Q53" s="46" t="s">
        <v>0</v>
      </c>
    </row>
    <row r="54" spans="1:17" ht="12" customHeight="1" x14ac:dyDescent="0.3">
      <c r="A54" s="82"/>
      <c r="B54" s="70" t="s">
        <v>283</v>
      </c>
      <c r="C54" s="18">
        <v>18026</v>
      </c>
      <c r="D54" s="18">
        <v>22023</v>
      </c>
      <c r="E54" s="32">
        <v>4.3846660085554499</v>
      </c>
      <c r="F54" s="32">
        <v>2.32558139534884</v>
      </c>
      <c r="G54" s="32">
        <v>6.4516129032258096</v>
      </c>
      <c r="H54" s="31" t="s">
        <v>0</v>
      </c>
      <c r="I54" s="43"/>
      <c r="J54" s="44">
        <v>1194</v>
      </c>
      <c r="K54" s="44">
        <v>25429</v>
      </c>
      <c r="L54" s="47">
        <v>4.6954264815761499</v>
      </c>
      <c r="M54" s="47">
        <v>2.2613065326633199</v>
      </c>
      <c r="N54" s="47">
        <v>6.9182389937106903</v>
      </c>
      <c r="O54" s="45" t="s">
        <v>219</v>
      </c>
      <c r="P54" s="45"/>
      <c r="Q54" s="46" t="s">
        <v>0</v>
      </c>
    </row>
    <row r="55" spans="1:17" ht="12" customHeight="1" x14ac:dyDescent="0.3">
      <c r="A55" s="82"/>
      <c r="B55" s="70" t="s">
        <v>284</v>
      </c>
      <c r="C55" s="18">
        <v>510</v>
      </c>
      <c r="D55" s="18">
        <v>10554</v>
      </c>
      <c r="E55" s="32">
        <v>7.4777887462981303</v>
      </c>
      <c r="F55" s="32">
        <v>4.8387096774193603</v>
      </c>
      <c r="G55" s="32">
        <v>10.1694915254237</v>
      </c>
      <c r="H55" s="31" t="s">
        <v>0</v>
      </c>
      <c r="I55" s="43"/>
      <c r="J55" s="44">
        <v>2034</v>
      </c>
      <c r="K55" s="44">
        <v>25429</v>
      </c>
      <c r="L55" s="47">
        <v>7.9987415942427997</v>
      </c>
      <c r="M55" s="47">
        <v>5.6886227544910204</v>
      </c>
      <c r="N55" s="47">
        <v>11.702127659574501</v>
      </c>
      <c r="O55" s="45" t="s">
        <v>219</v>
      </c>
      <c r="P55" s="45"/>
      <c r="Q55" s="46" t="s">
        <v>0</v>
      </c>
    </row>
    <row r="56" spans="1:17" ht="12" customHeight="1" x14ac:dyDescent="0.3">
      <c r="A56" s="82"/>
      <c r="B56" s="70" t="s">
        <v>285</v>
      </c>
      <c r="C56" s="18">
        <v>364</v>
      </c>
      <c r="D56" s="18">
        <v>10554</v>
      </c>
      <c r="E56" s="32">
        <v>31.955412964791101</v>
      </c>
      <c r="F56" s="32">
        <v>27.741935483871</v>
      </c>
      <c r="G56" s="32">
        <v>41.071428571428598</v>
      </c>
      <c r="H56" s="31" t="s">
        <v>0</v>
      </c>
      <c r="I56" s="43"/>
      <c r="J56" s="44">
        <v>8500</v>
      </c>
      <c r="K56" s="44">
        <v>25429</v>
      </c>
      <c r="L56" s="47">
        <v>33.426402925793397</v>
      </c>
      <c r="M56" s="47">
        <v>29.1666666666667</v>
      </c>
      <c r="N56" s="47">
        <v>60.377358490566102</v>
      </c>
      <c r="O56" s="45" t="s">
        <v>219</v>
      </c>
      <c r="P56" s="45"/>
      <c r="Q56" s="46" t="s">
        <v>0</v>
      </c>
    </row>
    <row r="57" spans="1:17" ht="12" customHeight="1" x14ac:dyDescent="0.3">
      <c r="A57" s="82"/>
      <c r="B57" s="70" t="s">
        <v>286</v>
      </c>
      <c r="C57" s="18">
        <v>1633</v>
      </c>
      <c r="D57" s="18">
        <v>10554</v>
      </c>
      <c r="E57" s="32">
        <v>49.300756827903903</v>
      </c>
      <c r="F57" s="32">
        <v>41.176470588235297</v>
      </c>
      <c r="G57" s="32">
        <v>56</v>
      </c>
      <c r="H57" s="31" t="s">
        <v>0</v>
      </c>
      <c r="I57" s="43"/>
      <c r="J57" s="44">
        <v>11899</v>
      </c>
      <c r="K57" s="44">
        <v>25429</v>
      </c>
      <c r="L57" s="47">
        <v>46.793031578119503</v>
      </c>
      <c r="M57" s="47">
        <v>5.6603773584905701</v>
      </c>
      <c r="N57" s="47">
        <v>51.8867924528302</v>
      </c>
      <c r="O57" s="45" t="s">
        <v>219</v>
      </c>
      <c r="P57" s="45"/>
      <c r="Q57" s="46" t="s">
        <v>0</v>
      </c>
    </row>
    <row r="58" spans="1:17" ht="12" customHeight="1" x14ac:dyDescent="0.3">
      <c r="A58" s="86" t="s">
        <v>287</v>
      </c>
      <c r="B58" s="70" t="s">
        <v>288</v>
      </c>
      <c r="C58" s="18">
        <v>8047</v>
      </c>
      <c r="D58" s="18">
        <v>10554</v>
      </c>
      <c r="E58" s="31" t="s">
        <v>0</v>
      </c>
      <c r="F58" s="31" t="s">
        <v>0</v>
      </c>
      <c r="G58" s="31" t="s">
        <v>0</v>
      </c>
      <c r="H58" s="31" t="s">
        <v>0</v>
      </c>
      <c r="I58" s="43"/>
      <c r="J58" s="44" t="s">
        <v>218</v>
      </c>
      <c r="K58" s="44" t="s">
        <v>218</v>
      </c>
      <c r="L58" s="45" t="s">
        <v>219</v>
      </c>
      <c r="M58" s="45" t="s">
        <v>219</v>
      </c>
      <c r="N58" s="45" t="s">
        <v>219</v>
      </c>
      <c r="O58" s="45" t="s">
        <v>219</v>
      </c>
      <c r="P58" s="45"/>
      <c r="Q58" s="46" t="s">
        <v>0</v>
      </c>
    </row>
    <row r="59" spans="1:17" ht="12" customHeight="1" x14ac:dyDescent="0.3">
      <c r="A59" s="82"/>
      <c r="B59" s="70" t="s">
        <v>281</v>
      </c>
      <c r="C59" s="18">
        <v>526</v>
      </c>
      <c r="D59" s="18">
        <v>11856</v>
      </c>
      <c r="E59" s="32">
        <v>4.4365721997301</v>
      </c>
      <c r="F59" s="32">
        <v>0</v>
      </c>
      <c r="G59" s="32">
        <v>6.25</v>
      </c>
      <c r="H59" s="31" t="s">
        <v>0</v>
      </c>
      <c r="I59" s="43"/>
      <c r="J59" s="44">
        <v>590</v>
      </c>
      <c r="K59" s="44">
        <v>13083</v>
      </c>
      <c r="L59" s="47">
        <v>4.5096690361537899</v>
      </c>
      <c r="M59" s="47">
        <v>0</v>
      </c>
      <c r="N59" s="47">
        <v>5.6338028169014098</v>
      </c>
      <c r="O59" s="45" t="s">
        <v>219</v>
      </c>
      <c r="P59" s="45"/>
      <c r="Q59" s="46" t="s">
        <v>0</v>
      </c>
    </row>
    <row r="60" spans="1:17" ht="12" customHeight="1" x14ac:dyDescent="0.3">
      <c r="A60" s="82"/>
      <c r="B60" s="70" t="s">
        <v>282</v>
      </c>
      <c r="C60" s="18">
        <v>361</v>
      </c>
      <c r="D60" s="18">
        <v>11856</v>
      </c>
      <c r="E60" s="32">
        <v>3.0448717948718</v>
      </c>
      <c r="F60" s="32">
        <v>0</v>
      </c>
      <c r="G60" s="32">
        <v>5</v>
      </c>
      <c r="H60" s="31" t="s">
        <v>0</v>
      </c>
      <c r="I60" s="43"/>
      <c r="J60" s="44">
        <v>418</v>
      </c>
      <c r="K60" s="44">
        <v>13083</v>
      </c>
      <c r="L60" s="47">
        <v>3.1949858595123399</v>
      </c>
      <c r="M60" s="47">
        <v>0</v>
      </c>
      <c r="N60" s="47">
        <v>4.6728971962616797</v>
      </c>
      <c r="O60" s="45" t="s">
        <v>219</v>
      </c>
      <c r="P60" s="45"/>
      <c r="Q60" s="46" t="s">
        <v>0</v>
      </c>
    </row>
    <row r="61" spans="1:17" ht="12" customHeight="1" x14ac:dyDescent="0.3">
      <c r="A61" s="82"/>
      <c r="B61" s="70" t="s">
        <v>283</v>
      </c>
      <c r="C61" s="18">
        <v>649</v>
      </c>
      <c r="D61" s="18">
        <v>11856</v>
      </c>
      <c r="E61" s="32">
        <v>5.4740215924426501</v>
      </c>
      <c r="F61" s="32">
        <v>0</v>
      </c>
      <c r="G61" s="32">
        <v>9.0909090909090899</v>
      </c>
      <c r="H61" s="31" t="s">
        <v>0</v>
      </c>
      <c r="I61" s="43"/>
      <c r="J61" s="44">
        <v>756</v>
      </c>
      <c r="K61" s="44">
        <v>13083</v>
      </c>
      <c r="L61" s="47">
        <v>5.7784911717496001</v>
      </c>
      <c r="M61" s="47">
        <v>0</v>
      </c>
      <c r="N61" s="47">
        <v>9.0909090909090899</v>
      </c>
      <c r="O61" s="45" t="s">
        <v>219</v>
      </c>
      <c r="P61" s="45"/>
      <c r="Q61" s="46" t="s">
        <v>0</v>
      </c>
    </row>
    <row r="62" spans="1:17" ht="12" customHeight="1" x14ac:dyDescent="0.3">
      <c r="A62" s="82"/>
      <c r="B62" s="70" t="s">
        <v>284</v>
      </c>
      <c r="C62" s="18">
        <v>1150</v>
      </c>
      <c r="D62" s="18">
        <v>11856</v>
      </c>
      <c r="E62" s="32">
        <v>9.6997300944669398</v>
      </c>
      <c r="F62" s="32">
        <v>4.9180327868852496</v>
      </c>
      <c r="G62" s="32">
        <v>13.3333333333333</v>
      </c>
      <c r="H62" s="31" t="s">
        <v>0</v>
      </c>
      <c r="I62" s="43"/>
      <c r="J62" s="44">
        <v>1232</v>
      </c>
      <c r="K62" s="44">
        <v>13083</v>
      </c>
      <c r="L62" s="47">
        <v>9.4168004280363906</v>
      </c>
      <c r="M62" s="47">
        <v>4.44444444444445</v>
      </c>
      <c r="N62" s="47">
        <v>13.3802816901408</v>
      </c>
      <c r="O62" s="45" t="s">
        <v>219</v>
      </c>
      <c r="P62" s="45"/>
      <c r="Q62" s="46" t="s">
        <v>0</v>
      </c>
    </row>
    <row r="63" spans="1:17" ht="12" customHeight="1" x14ac:dyDescent="0.3">
      <c r="A63" s="82"/>
      <c r="B63" s="70" t="s">
        <v>285</v>
      </c>
      <c r="C63" s="18">
        <v>4513</v>
      </c>
      <c r="D63" s="18">
        <v>11856</v>
      </c>
      <c r="E63" s="32">
        <v>38.065114709851599</v>
      </c>
      <c r="F63" s="32">
        <v>32.044198895027598</v>
      </c>
      <c r="G63" s="32">
        <v>48.837209302325597</v>
      </c>
      <c r="H63" s="31" t="s">
        <v>0</v>
      </c>
      <c r="I63" s="43"/>
      <c r="J63" s="44">
        <v>4985</v>
      </c>
      <c r="K63" s="44">
        <v>13083</v>
      </c>
      <c r="L63" s="47">
        <v>38.102881602079002</v>
      </c>
      <c r="M63" s="47">
        <v>30</v>
      </c>
      <c r="N63" s="47">
        <v>50</v>
      </c>
      <c r="O63" s="45" t="s">
        <v>219</v>
      </c>
      <c r="P63" s="45"/>
      <c r="Q63" s="46" t="s">
        <v>0</v>
      </c>
    </row>
    <row r="64" spans="1:17" ht="12" customHeight="1" x14ac:dyDescent="0.3">
      <c r="A64" s="82"/>
      <c r="B64" s="70" t="s">
        <v>286</v>
      </c>
      <c r="C64" s="18">
        <v>4657</v>
      </c>
      <c r="D64" s="18">
        <v>11856</v>
      </c>
      <c r="E64" s="32">
        <v>39.279689608637</v>
      </c>
      <c r="F64" s="32">
        <v>26.811594202898601</v>
      </c>
      <c r="G64" s="32">
        <v>46.231155778894497</v>
      </c>
      <c r="H64" s="31" t="s">
        <v>0</v>
      </c>
      <c r="I64" s="43"/>
      <c r="J64" s="44">
        <v>5102</v>
      </c>
      <c r="K64" s="44">
        <v>13083</v>
      </c>
      <c r="L64" s="47">
        <v>38.997171902468899</v>
      </c>
      <c r="M64" s="47">
        <v>25.3333333333333</v>
      </c>
      <c r="N64" s="47">
        <v>44.918032786885298</v>
      </c>
      <c r="O64" s="45" t="s">
        <v>219</v>
      </c>
      <c r="P64" s="45"/>
      <c r="Q64" s="46" t="s">
        <v>0</v>
      </c>
    </row>
    <row r="65" spans="1:17" ht="12" customHeight="1" x14ac:dyDescent="0.3">
      <c r="A65" s="87" t="s">
        <v>289</v>
      </c>
      <c r="B65" s="70" t="s">
        <v>290</v>
      </c>
      <c r="C65" s="18" t="s">
        <v>0</v>
      </c>
      <c r="D65" s="18" t="s">
        <v>0</v>
      </c>
      <c r="E65" s="31" t="s">
        <v>0</v>
      </c>
      <c r="F65" s="31" t="s">
        <v>0</v>
      </c>
      <c r="G65" s="31" t="s">
        <v>0</v>
      </c>
      <c r="H65" s="31" t="s">
        <v>0</v>
      </c>
      <c r="I65" s="43"/>
      <c r="J65" s="44" t="s">
        <v>218</v>
      </c>
      <c r="K65" s="44" t="s">
        <v>218</v>
      </c>
      <c r="L65" s="45" t="s">
        <v>219</v>
      </c>
      <c r="M65" s="45" t="s">
        <v>219</v>
      </c>
      <c r="N65" s="45" t="s">
        <v>219</v>
      </c>
      <c r="O65" s="45" t="s">
        <v>219</v>
      </c>
      <c r="P65" s="45"/>
      <c r="Q65" s="46" t="s">
        <v>0</v>
      </c>
    </row>
    <row r="66" spans="1:17" ht="12" customHeight="1" x14ac:dyDescent="0.3">
      <c r="A66" s="88"/>
      <c r="B66" s="71" t="s">
        <v>291</v>
      </c>
      <c r="C66" s="18">
        <v>9104</v>
      </c>
      <c r="D66" s="18">
        <v>20844</v>
      </c>
      <c r="E66" s="32">
        <v>43.676837459220899</v>
      </c>
      <c r="F66" s="32">
        <v>30.769230769230798</v>
      </c>
      <c r="G66" s="32">
        <v>54.696132596685104</v>
      </c>
      <c r="H66" s="31" t="s">
        <v>0</v>
      </c>
      <c r="I66" s="48"/>
      <c r="J66" s="44">
        <v>10121</v>
      </c>
      <c r="K66" s="44">
        <v>22873</v>
      </c>
      <c r="L66" s="47">
        <v>44.2486774799983</v>
      </c>
      <c r="M66" s="47">
        <v>31.1475409836066</v>
      </c>
      <c r="N66" s="47">
        <v>54.1666666666667</v>
      </c>
      <c r="O66" s="45" t="s">
        <v>219</v>
      </c>
      <c r="P66" s="45"/>
      <c r="Q66" s="46" t="s">
        <v>0</v>
      </c>
    </row>
    <row r="67" spans="1:17" ht="24" customHeight="1" x14ac:dyDescent="0.3">
      <c r="A67" s="88"/>
      <c r="B67" s="49" t="s">
        <v>292</v>
      </c>
      <c r="C67" s="18">
        <v>6802</v>
      </c>
      <c r="D67" s="18">
        <v>20844</v>
      </c>
      <c r="E67" s="32">
        <v>32.632891959316801</v>
      </c>
      <c r="F67" s="32">
        <v>28.571428571428601</v>
      </c>
      <c r="G67" s="32">
        <v>37.546468401486997</v>
      </c>
      <c r="H67" s="31" t="s">
        <v>0</v>
      </c>
      <c r="I67" s="49"/>
      <c r="J67" s="44">
        <v>7441</v>
      </c>
      <c r="K67" s="44">
        <v>22873</v>
      </c>
      <c r="L67" s="47">
        <v>32.531806059546199</v>
      </c>
      <c r="M67" s="47">
        <v>28.571428571428601</v>
      </c>
      <c r="N67" s="47">
        <v>38.043478260869598</v>
      </c>
      <c r="O67" s="45" t="s">
        <v>219</v>
      </c>
      <c r="P67" s="45"/>
      <c r="Q67" s="46" t="s">
        <v>0</v>
      </c>
    </row>
    <row r="68" spans="1:17" ht="12" customHeight="1" x14ac:dyDescent="0.3">
      <c r="A68" s="88"/>
      <c r="B68" s="72" t="s">
        <v>293</v>
      </c>
      <c r="C68" s="26">
        <v>4938</v>
      </c>
      <c r="D68" s="26">
        <v>20844</v>
      </c>
      <c r="E68" s="33">
        <v>23.6902705814623</v>
      </c>
      <c r="F68" s="33">
        <v>13.636363636363599</v>
      </c>
      <c r="G68" s="33">
        <v>33.3333333333333</v>
      </c>
      <c r="H68" s="34" t="s">
        <v>0</v>
      </c>
      <c r="I68" s="50"/>
      <c r="J68" s="51">
        <v>5311</v>
      </c>
      <c r="K68" s="51">
        <v>22873</v>
      </c>
      <c r="L68" s="52">
        <v>23.219516460455601</v>
      </c>
      <c r="M68" s="52">
        <v>13.0841121495327</v>
      </c>
      <c r="N68" s="52">
        <v>32.733812949640303</v>
      </c>
      <c r="O68" s="53" t="s">
        <v>219</v>
      </c>
      <c r="P68" s="53"/>
      <c r="Q68" s="54" t="s">
        <v>0</v>
      </c>
    </row>
    <row r="69" spans="1:17" ht="12" customHeight="1" x14ac:dyDescent="0.3">
      <c r="A69" s="81" t="s">
        <v>300</v>
      </c>
      <c r="B69" s="81"/>
      <c r="C69" s="81"/>
      <c r="D69" s="81"/>
      <c r="E69" s="81"/>
      <c r="F69" s="81"/>
      <c r="G69" s="81"/>
      <c r="H69" s="81"/>
      <c r="I69" s="81"/>
      <c r="J69" s="81"/>
      <c r="K69" s="81"/>
      <c r="L69" s="81"/>
      <c r="M69" s="81"/>
      <c r="N69" s="81"/>
      <c r="O69" s="81"/>
      <c r="P69" s="81"/>
      <c r="Q69" s="81"/>
    </row>
    <row r="70" spans="1:17" ht="12" customHeight="1" x14ac:dyDescent="0.3"/>
    <row r="71" spans="1:17" ht="12" customHeight="1" x14ac:dyDescent="0.3">
      <c r="A71" s="69" t="s">
        <v>190</v>
      </c>
    </row>
    <row r="72" spans="1:17" ht="12" customHeight="1" x14ac:dyDescent="0.3"/>
  </sheetData>
  <mergeCells count="18">
    <mergeCell ref="A2:Q2"/>
    <mergeCell ref="A47:A48"/>
    <mergeCell ref="A51:A57"/>
    <mergeCell ref="A58:A64"/>
    <mergeCell ref="A65:A68"/>
    <mergeCell ref="A10:A12"/>
    <mergeCell ref="A13:A15"/>
    <mergeCell ref="A16:A18"/>
    <mergeCell ref="A24:A26"/>
    <mergeCell ref="A28:A30"/>
    <mergeCell ref="J4:O4"/>
    <mergeCell ref="C4:H4"/>
    <mergeCell ref="A69:Q69"/>
    <mergeCell ref="A31:A33"/>
    <mergeCell ref="A34:A35"/>
    <mergeCell ref="A36:A38"/>
    <mergeCell ref="A43:A44"/>
    <mergeCell ref="A45:A46"/>
  </mergeCells>
  <hyperlinks>
    <hyperlink ref="A71" location="'Contents'!A1" display="#'Contents'!A1"/>
  </hyperlinks>
  <pageMargins left="0.01" right="0.01" top="0.5" bottom="0.5" header="0" footer="0"/>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0b55e2529acc7292c012faef718eaeda">
  <xsd:schema xmlns:xsd="http://www.w3.org/2001/XMLSchema" xmlns:xs="http://www.w3.org/2001/XMLSchema" xmlns:p="http://schemas.microsoft.com/office/2006/metadata/properties" xmlns:ns2="6b1f13ff-cb63-4071-a2f2-5bf6f12b330b" targetNamespace="http://schemas.microsoft.com/office/2006/metadata/properties" ma:root="true" ma:fieldsID="a0179c87892413c9866d1f2bc81780cb"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Props1.xml><?xml version="1.0" encoding="utf-8"?>
<ds:datastoreItem xmlns:ds="http://schemas.openxmlformats.org/officeDocument/2006/customXml" ds:itemID="{3DE39602-0466-47AB-9C73-6F8008A97480}">
  <ds:schemaRefs>
    <ds:schemaRef ds:uri="http://schemas.microsoft.com/sharepoint/v3/contenttype/forms"/>
  </ds:schemaRefs>
</ds:datastoreItem>
</file>

<file path=customXml/itemProps2.xml><?xml version="1.0" encoding="utf-8"?>
<ds:datastoreItem xmlns:ds="http://schemas.openxmlformats.org/officeDocument/2006/customXml" ds:itemID="{D946A090-D472-4E7B-8BEF-FF96AA0B11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B560E4-5FB5-447D-862A-463E38426F1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b1f13ff-cb63-4071-a2f2-5bf6f12b330b"/>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Explanatory notes</vt:lpstr>
      <vt:lpstr>Table S4.1</vt:lpstr>
      <vt:lpstr>Table S4.2</vt:lpstr>
      <vt:lpstr>Table S4.3</vt:lpstr>
      <vt:lpstr>Table S4.4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Indigenous primary health care: results from the OSR and nKPI collections</dc:title>
  <dc:creator>AIHW</dc:creator>
  <cp:lastModifiedBy>Murdoch, Felicity</cp:lastModifiedBy>
  <cp:revision>1</cp:revision>
  <dcterms:created xsi:type="dcterms:W3CDTF">2020-08-12T05:00:50Z</dcterms:created>
  <dcterms:modified xsi:type="dcterms:W3CDTF">2021-05-03T22:42:00Z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ies>
</file>